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d.docs.live.net/3a08c4ea8074a3a1/SLOCAT/HVT/Spreadsheet toolkit/"/>
    </mc:Choice>
  </mc:AlternateContent>
  <xr:revisionPtr revIDLastSave="1" documentId="8_{74D04DE7-6A51-4CD3-9050-EFC56116F509}" xr6:coauthVersionLast="47" xr6:coauthVersionMax="47" xr10:uidLastSave="{71188A22-649A-426E-9BE6-B55F20909B49}"/>
  <bookViews>
    <workbookView xWindow="6396" yWindow="6144" windowWidth="26856" windowHeight="17976" xr2:uid="{00000000-000D-0000-FFFF-FFFF00000000}"/>
  </bookViews>
  <sheets>
    <sheet name="Overview" sheetId="1" r:id="rId1"/>
    <sheet name="1.a - Toolkit introduction" sheetId="2" r:id="rId2"/>
    <sheet name="1.b - User instructions" sheetId="3" r:id="rId3"/>
    <sheet name="1.c - Indicator description" sheetId="4" r:id="rId4"/>
    <sheet name="1.d - Policy guidance" sheetId="9" r:id="rId5"/>
    <sheet name="2 - TDI Score " sheetId="6" r:id="rId6"/>
    <sheet name="3 - Input" sheetId="7" r:id="rId7"/>
    <sheet name="Calculation" sheetId="8" r:id="rId8"/>
  </sheets>
  <definedNames>
    <definedName name="_Hlk170387651" localSheetId="3">'1.c - Indicator description'!#REF!</definedName>
    <definedName name="_Hlk170387651" localSheetId="4">'1.d - Policy guidance'!#REF!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 i="8" l="1"/>
  <c r="E153" i="8"/>
  <c r="E151" i="8"/>
  <c r="E150" i="8"/>
  <c r="E122" i="8"/>
  <c r="E134" i="8"/>
  <c r="E128" i="8"/>
  <c r="E121" i="8"/>
  <c r="H121" i="8" s="1"/>
  <c r="E120" i="8"/>
  <c r="E105" i="8"/>
  <c r="E87" i="8"/>
  <c r="E80" i="8"/>
  <c r="H80" i="8" s="1"/>
  <c r="E69" i="8"/>
  <c r="E57" i="8"/>
  <c r="E51" i="8"/>
  <c r="E42" i="8"/>
  <c r="E11" i="8"/>
  <c r="H11" i="8" s="1"/>
  <c r="E17" i="8"/>
  <c r="E23" i="8"/>
  <c r="E29" i="8"/>
  <c r="H29" i="8" s="1"/>
  <c r="H120" i="8" l="1"/>
  <c r="E35" i="8"/>
  <c r="E45" i="8"/>
  <c r="E44" i="8"/>
  <c r="E43" i="8"/>
  <c r="H43" i="8" s="1"/>
  <c r="E36" i="8"/>
  <c r="F141" i="8"/>
  <c r="F142" i="8"/>
  <c r="E152" i="8"/>
  <c r="H151" i="8"/>
  <c r="E111" i="8"/>
  <c r="E98" i="8"/>
  <c r="H57" i="8"/>
  <c r="E52" i="8"/>
  <c r="E10" i="8"/>
  <c r="F143" i="8" l="1"/>
  <c r="H52" i="8"/>
  <c r="H150" i="8" l="1"/>
  <c r="B111" i="6" s="1"/>
  <c r="H51" i="8"/>
  <c r="B76" i="6" s="1"/>
  <c r="B102" i="6"/>
  <c r="H46" i="8"/>
  <c r="H47" i="8"/>
  <c r="H48" i="8"/>
  <c r="H49" i="8"/>
  <c r="B77" i="6"/>
  <c r="B78" i="6"/>
  <c r="H58" i="8"/>
  <c r="H60" i="8"/>
  <c r="H61" i="8"/>
  <c r="H69" i="8"/>
  <c r="B84" i="6" s="1"/>
  <c r="H77" i="8"/>
  <c r="H95" i="8"/>
  <c r="H96" i="8"/>
  <c r="H116" i="8"/>
  <c r="H118" i="8"/>
  <c r="B103" i="6"/>
  <c r="H147" i="8"/>
  <c r="H148" i="8"/>
  <c r="H153" i="8"/>
  <c r="B114" i="6" s="1"/>
  <c r="H38" i="8"/>
  <c r="H39" i="8"/>
  <c r="H40" i="8"/>
  <c r="H44" i="8"/>
  <c r="B70" i="6" s="1"/>
  <c r="H128" i="8"/>
  <c r="B105" i="6" s="1"/>
  <c r="H98" i="8"/>
  <c r="B95" i="6" s="1"/>
  <c r="H122" i="8"/>
  <c r="B104" i="6" s="1"/>
  <c r="H111" i="8"/>
  <c r="B97" i="6" s="1"/>
  <c r="H105" i="8"/>
  <c r="B96" i="6" s="1"/>
  <c r="H87" i="8"/>
  <c r="B90" i="6" s="1"/>
  <c r="H63" i="8"/>
  <c r="B83" i="6" s="1"/>
  <c r="H45" i="8"/>
  <c r="B71" i="6" s="1"/>
  <c r="B69" i="6"/>
  <c r="H10" i="8"/>
  <c r="B57" i="6" s="1"/>
  <c r="H35" i="8"/>
  <c r="B62" i="6" s="1"/>
  <c r="H36" i="8"/>
  <c r="B63" i="6" s="1"/>
  <c r="B12" i="6" l="1"/>
  <c r="C15" i="6" a="1"/>
  <c r="C15" i="6" s="1"/>
  <c r="C13" i="6" a="1"/>
  <c r="C13" i="6" s="1"/>
  <c r="C12" i="6" a="1"/>
  <c r="C12" i="6" s="1"/>
  <c r="B13" i="6"/>
  <c r="B89" i="6"/>
  <c r="C14" i="6" s="1" a="1"/>
  <c r="C14" i="6" s="1"/>
  <c r="B15" i="6"/>
  <c r="B58" i="6"/>
  <c r="B14" i="6" l="1"/>
  <c r="B61" i="6"/>
  <c r="H23" i="8"/>
  <c r="B60" i="6" s="1"/>
  <c r="B112" i="6"/>
  <c r="H152" i="8"/>
  <c r="B113" i="6" s="1"/>
  <c r="H134" i="8"/>
  <c r="H42" i="8"/>
  <c r="B68" i="6" s="1"/>
  <c r="C11" i="6" l="1" a="1"/>
  <c r="C11" i="6" s="1"/>
  <c r="B11" i="6"/>
  <c r="C17" i="6" a="1"/>
  <c r="C17" i="6" s="1"/>
  <c r="B106" i="6"/>
  <c r="C16" i="6" s="1" a="1"/>
  <c r="C16" i="6" s="1"/>
  <c r="B17" i="6"/>
  <c r="H17" i="8"/>
  <c r="B59" i="6" l="1"/>
  <c r="B16" i="6"/>
  <c r="C10" i="6" l="1" a="1"/>
  <c r="C10" i="6" s="1"/>
  <c r="B10" i="6"/>
  <c r="B48" i="6" l="1"/>
  <c r="D48" i="6" s="1"/>
  <c r="B50" i="6"/>
  <c r="D50" i="6"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<sst xmlns="http://schemas.openxmlformats.org/spreadsheetml/2006/main" count="979" uniqueCount="680">
  <si>
    <t>Transport Decarbonisation Index (TDI)</t>
  </si>
  <si>
    <t>Spreadsheet Toolkit</t>
  </si>
  <si>
    <t xml:space="preserve">Worksheet </t>
  </si>
  <si>
    <t>Content description</t>
  </si>
  <si>
    <t>Overview</t>
  </si>
  <si>
    <t>Current sheet with a table of contents, version number and brief descriptions about the involved partners.</t>
  </si>
  <si>
    <t>1.a - Toolkit introduction</t>
  </si>
  <si>
    <t>Detailed presentation of the project, including context, approach and methodology, selected scope of the study and other information.</t>
  </si>
  <si>
    <t>1.b - User instructions</t>
  </si>
  <si>
    <t>Step-by-step instructions explaining how to use the toolkit.</t>
  </si>
  <si>
    <t>1.c - Indicator description</t>
  </si>
  <si>
    <t>1.d - Policy guidance</t>
  </si>
  <si>
    <t>Explanation about the informed policy recommendations connected to the indicator assessment. This sheet provides a detailed list of policies including material and sources to study more about them.</t>
  </si>
  <si>
    <t>Results of the TDI based on the provided data. It also include explanations about  how to interpret the results and draft relevant conclusions.</t>
  </si>
  <si>
    <t>3- Input</t>
  </si>
  <si>
    <t>Main sheet to input data for the calculation of the TDI.</t>
  </si>
  <si>
    <t>Version: 1.0, released in December 2024</t>
  </si>
  <si>
    <t>Before using the Transport Decarbonisation Index Spreadsheet Toolkit, we advise you to confirm that you have the latest version. Please check the HVT website.</t>
  </si>
  <si>
    <t>About the TDI</t>
  </si>
  <si>
    <t>Visit the project website:</t>
  </si>
  <si>
    <t>https://transport-links.com/funded-projects/transport-decarbonisation-index-tdi</t>
  </si>
  <si>
    <t>Key Material:</t>
  </si>
  <si>
    <t>State-of-Knowledge Report</t>
  </si>
  <si>
    <t>Methodology Report</t>
  </si>
  <si>
    <t>Benchmarking Report</t>
  </si>
  <si>
    <t>User Guide</t>
  </si>
  <si>
    <t xml:space="preserve">SLOCAT </t>
  </si>
  <si>
    <t>SLOCAT is the international, multi-stakeholder partnership powering systemic transformations and a just transition towards equitable, healthy, green and resilient transport and mobility systems for the people and the planet. We deliver on our mission through co-creation, co-leadership and co-delivery across knowledge, advocacy and dialogue activities in the intersection between transport, climate change and sustainability. Our multi-sectoral Partnership engages a vibrant and inclusive ecosystem across transport associations, NGOs, academia, governments, multilateral organisations, philanthropy and business; as well as a large community of world-class experts and change-makers. Going where others do not or cannot go individually, our Partnership is leveraged to set ambitious global agendas and catalyse progressive thinking and solutions for the urgent transformation of transport and mobility systems worldwide.</t>
  </si>
  <si>
    <t>Visit website:</t>
  </si>
  <si>
    <t>https://slocat.net/</t>
  </si>
  <si>
    <t>UEMI</t>
  </si>
  <si>
    <t xml:space="preserve">The Urban Electric Mobility Initiative (UEMI) is a global movement driving the transition to cleaner, more livable cities through electric transportation solutions. Launched by UN-Habitat in 2014, UEMI brings together industry leaders, governments, and cities to achieve a shared vision: 30% electric vehicles in cities by 2030.
With commitments from industry and government, UEMI functions as an open forum for knowledge transfer and support for the take-up of e-mobility solutions around the world. It initiates a process of dialogue and continue to gather commitments from local and national governments as well as businesses on e-mobility targets. The Action Platform has been established with a work programme setting out voluntary international, national and city targets on e-mobility such as the global market share of electric vehicles and total number of passenger kilometres travelled on e-vehicles. While these targets will be voluntary in nature, a global monitoring system will be developed to track progress on implementation.  </t>
  </si>
  <si>
    <t xml:space="preserve">https://www.uemi.net/ </t>
  </si>
  <si>
    <t>Funded by</t>
  </si>
  <si>
    <t>This research was funded by UK International Development through the UK Foreign, Commonwealth &amp; Development Office under the High Volume Transport Applied Research Programme, managed by DT Global International Development UK Ltd (DT Global).</t>
  </si>
  <si>
    <t>TOOLKIT INTRODUCTION</t>
  </si>
  <si>
    <t>This spreadsheet toolkit supports the TDI by enabling users to conduct a self-assessment of a country's transport system.</t>
  </si>
  <si>
    <t>The objectives of the TDI are:
 • To assist LMICs in Africa and South Asia in reducing greenhouse gas emissions in surface transport by providing a diagnostic toolkit;
 • To assess a country’s condition (such as energy and infrastructure readiness) with respect to the achievement of net zero emissions by 2050;
 • To enable comparisons with other nations and tracking of long-term progress;
 • To better understand which measures are most effective for countries’ specific circumstances, taking into account factors such as development status and transport system characteristics;
 • To not only diagnose decarbonisation, but also measure progress and indicate if more stringent measures are required.</t>
  </si>
  <si>
    <t>How can the TDI help in policymaking?</t>
  </si>
  <si>
    <t xml:space="preserve">The lack of reliable data presents a significant barrier to the effective design and implementation of policies on transport sustainability and decarbonisation, hindering informed decision-making and targeted interventions. In recognition of this, the TDI strives to kick off a virtuous circle of empowering policymakers in agenda setting, policy formulation and the alignment of national policies with global climate and sustainability agendas. The TDI provides a comprehensive data-driven assessment of a country’s transport system, along with an overview of its key strengths and areas needing improvement. </t>
  </si>
  <si>
    <t>Importantly, the TDI is intended not to blame or shame countries with lower scores, but to foster mutual learning and inspire collaboration in achieving transport decarbonisation and sustainability goals. As such, a low score is to be interpreted as an indicator of untapped decarbonisation potential, guiding policymakers in prioritising policy and financing efforts. By viewing the TDI scores as a catalyst for targeted action, countries can build partnerships, mobilise resources and shape effective policies in line with global frameworks, including the Paris Agreement on Climate Change and the 2030 Agenda for Sustainable Development and its Sustainable Development Goals.</t>
  </si>
  <si>
    <t>In particular, countries using the index can leverage their scores to attract partnerships with multilateral development banks, climate finance institutions and private sector investors. LMICs are often prevented from attracting international climate finance due to a lack of sufficient understanding and technical capacity to develop bankable projects. The TDI can play a pivotal role in overcoming this by providing countries with detailed knowledge of the specific gaps in the transport systems, thereby stirring their attention towards high-impact mitigation and adaptation policies and supporting the preparation of targeted funding proposals.</t>
  </si>
  <si>
    <t>The possibility of using the TDI to assess long-term progress in reducing transport-related emissions, in turn, can prove particularly beneficial in supporting policymakers’ reporting obligations vis-à-vis financial institutions. Not least, the ability to report in a transparent manner any progress achieved over time in decarbonising transport systems signals a country’s commitment to climate change and sustainability objectives, while placing it at a competitive advantage when it comes to accessing technical assistance and capacity-building programs.</t>
  </si>
  <si>
    <t xml:space="preserve">The TDI’s function of serving as a benchmark of national progress against global standards can enable lower-scoring countries to adopt proven solutions in similar contexts, thereby fast-tracking their progress towards net-zero emissions by mid-century. What is more, the index can serve as a starting point and premise for dialogue among policymakers, industry, academics and civil society, fostering a more collaborative approach to developing evidence-based, time-sensitive and targeted policies to advance the decarbonisation and sustainability of surface transport.
</t>
  </si>
  <si>
    <t xml:space="preserve">Unleashing the full potential of the TDI and maximising its benefits for policymakers will require a cautious approach to the dissemination of its scoring results, tailoring them to knowledge and data literacy of its target audience while ensuring the inclusion of all affected stakeholders. Only then will it be possible to ensure the results conveyed by the TDI are accessible as well as actionable for its various user groups. </t>
  </si>
  <si>
    <t>USER INSTRUCTIONS</t>
  </si>
  <si>
    <t>This sheet provides a step-by-step guide on how to use this spreadsheet toolkit. Please follow the steps in the provided order to get correct TDI results. We also recommend you to take a look at the recommended reads. They will help you to understand how the TDI works and how the TDI is to be applied in detail.</t>
  </si>
  <si>
    <t>Recommended reads:</t>
  </si>
  <si>
    <t>Summary about the TDI approach</t>
  </si>
  <si>
    <t>Detailed step-by-step guide for the TDI application</t>
  </si>
  <si>
    <t>Available online:</t>
  </si>
  <si>
    <t>Step 1</t>
  </si>
  <si>
    <t>Step 2</t>
  </si>
  <si>
    <t>Step 3</t>
  </si>
  <si>
    <t>Step 4</t>
  </si>
  <si>
    <t xml:space="preserve">Step 5 </t>
  </si>
  <si>
    <t xml:space="preserve">Step 6 </t>
  </si>
  <si>
    <t xml:space="preserve">INDICATOR DESCRIPTION </t>
  </si>
  <si>
    <t>This sheet describes in detail the indicators by outlinining:
 • Indicator name
 • Metrics/unit used
 • The reason why it is relevant for the TDI 
 • Source(s)
 • URL
Look carefully at the indicators in this sheet and understand the data requirements for the TDI. Not every indicator in every dimension needs to be covered, but the general advice is that more data will provide better results. The sources point to global, third-party data-sets that can provide data for the specific indicator and fill any data gaps.</t>
  </si>
  <si>
    <r>
      <t>0.</t>
    </r>
    <r>
      <rPr>
        <b/>
        <sz val="7"/>
        <color theme="0"/>
        <rFont val="Times New Roman"/>
        <family val="1"/>
      </rPr>
      <t xml:space="preserve">     </t>
    </r>
    <r>
      <rPr>
        <b/>
        <sz val="10.5"/>
        <color theme="0"/>
        <rFont val="Arial"/>
        <family val="2"/>
        <scheme val="minor"/>
      </rPr>
      <t>Demographic indicators</t>
    </r>
  </si>
  <si>
    <t>Specific indicator</t>
  </si>
  <si>
    <t>Metrics and units</t>
  </si>
  <si>
    <t>Basis for inclusion as a priority indicator</t>
  </si>
  <si>
    <t>Source(s)</t>
  </si>
  <si>
    <t>URL</t>
  </si>
  <si>
    <t>0.a National population</t>
  </si>
  <si>
    <t>Number of people</t>
  </si>
  <si>
    <t xml:space="preserve">Allows all other variables to be normalised per capita </t>
  </si>
  <si>
    <t>World Bank</t>
  </si>
  <si>
    <t>https://data.worldbank.org/indicator/SP.POP.TOTL</t>
  </si>
  <si>
    <t>0.b Urban population</t>
  </si>
  <si>
    <t>Number of people living in urban areas</t>
  </si>
  <si>
    <t>https://data.worldbank.org/indicator/SP.URB.TOTL</t>
  </si>
  <si>
    <t>0.c Gross domestic product</t>
  </si>
  <si>
    <t>Country currency, and converted to current international dollars based on purchasing power parity</t>
  </si>
  <si>
    <t>Allows all variables to be normalised per unit of gross domestic product</t>
  </si>
  <si>
    <t>https://databank.worldbank.org/reports.aspx?source=2&amp;series=NY.GDP.MKTP.CD&amp;country</t>
  </si>
  <si>
    <r>
      <t>1.</t>
    </r>
    <r>
      <rPr>
        <b/>
        <sz val="7"/>
        <color theme="0"/>
        <rFont val="Times New Roman"/>
        <family val="1"/>
      </rPr>
      <t xml:space="preserve">     </t>
    </r>
    <r>
      <rPr>
        <b/>
        <sz val="10.5"/>
        <color theme="0"/>
        <rFont val="Arial"/>
        <family val="2"/>
        <scheme val="minor"/>
      </rPr>
      <t>Passenger transport and mobility system</t>
    </r>
  </si>
  <si>
    <t>1.a Share of collective transport in total passenger-kilometres</t>
  </si>
  <si>
    <t>Typically as a share of 100% of trips or kilometres, for urban travel it may only include large urban areas, based on data availability</t>
  </si>
  <si>
    <r>
      <t>Strongly indicative of the use of the most sustainable (less energy intensive, less CO</t>
    </r>
    <r>
      <rPr>
        <vertAlign val="subscript"/>
        <sz val="10"/>
        <color rgb="FF000000"/>
        <rFont val="Arial"/>
        <family val="2"/>
      </rPr>
      <t>2</t>
    </r>
    <r>
      <rPr>
        <sz val="10"/>
        <color rgb="FF000000"/>
        <rFont val="Arial"/>
        <family val="2"/>
      </rPr>
      <t xml:space="preserve"> intensive) modes.  Higher values for public transport, cycling, walking would typically be given a higher sustainability score</t>
    </r>
  </si>
  <si>
    <t>National data sources</t>
  </si>
  <si>
    <t>Not available</t>
  </si>
  <si>
    <t>1.b Public transport (bus, rail) system extent</t>
  </si>
  <si>
    <t>Total kilometres of bus rapid transit, metro, tram / light rail system operating (could be combined or counted separately); can also be tracked per capita</t>
  </si>
  <si>
    <t>Key measure of sustainability mobility and access, especially for lower-income groups</t>
  </si>
  <si>
    <t>ITDP Rapid Transit Database</t>
  </si>
  <si>
    <t>https://docs.google.com/spreadsheets/d/1uMuNG9rTGO52Vuuq6skyqmkH9U5yv1iSJDJYjH64MJM/edit#gid=1342802477</t>
  </si>
  <si>
    <t>UIC statistics (all countries with rail)</t>
  </si>
  <si>
    <t>https://uic-stats.uic.org/</t>
  </si>
  <si>
    <t>1.c Share of population near frequent public transport</t>
  </si>
  <si>
    <t>Percentage of residents who live within 500 metres of public transport with minimum performance criteria</t>
  </si>
  <si>
    <t>Access to minimum level of passenger transport is a key sustainability indicator</t>
  </si>
  <si>
    <t>ITDP Atlas</t>
  </si>
  <si>
    <t>https://atlas.itdp.org/</t>
  </si>
  <si>
    <t>1.d Share of population near protected bikeways</t>
  </si>
  <si>
    <t>Percentage of residents who live within 500 metres of a protected bikeway, in major cities</t>
  </si>
  <si>
    <t>Promotion of safe cycling is a key sustainable mobility strategy</t>
  </si>
  <si>
    <t>1.e Walkability score</t>
  </si>
  <si>
    <t>Based on walkability indices</t>
  </si>
  <si>
    <t>Measures ease of moving around a city as a pedestrian</t>
  </si>
  <si>
    <t>ITDP Pedestrians First City Measurements</t>
  </si>
  <si>
    <t>https://pedestriansfirst.itdp.org/city-tool/step-1</t>
  </si>
  <si>
    <t>1.f Infrastructure investment</t>
  </si>
  <si>
    <t>Expenditure by all parties on specific things like transit system construction, walking/cycling infrastructure, and vehicle charging systems; can be tracked separately; can be shown as units per vehicle or per capita</t>
  </si>
  <si>
    <t>Expenditures on sustainable infrastructure is a key metric of a country’s commitment to moving in this direction</t>
  </si>
  <si>
    <t>World Bank: Public private partnerships investment in transport (current US$)</t>
  </si>
  <si>
    <t>https://data.worldbank.org/indicator/IE.PPN.TRAN.CD?view=map</t>
  </si>
  <si>
    <t>1.g Rural transport access</t>
  </si>
  <si>
    <t>Road density, frequency of transit services to villages, availability of two-wheeled motor vehicles</t>
  </si>
  <si>
    <t>Measures mobility of rural, often poor</t>
  </si>
  <si>
    <t>ATO - ACC database</t>
  </si>
  <si>
    <t>https://data.adb.org/dataset/asian-transport-outlook-database</t>
  </si>
  <si>
    <r>
      <t>2.</t>
    </r>
    <r>
      <rPr>
        <b/>
        <sz val="7"/>
        <color theme="0"/>
        <rFont val="Times New Roman"/>
        <family val="1"/>
      </rPr>
      <t xml:space="preserve">     </t>
    </r>
    <r>
      <rPr>
        <b/>
        <sz val="10.5"/>
        <color theme="0"/>
        <rFont val="Arial"/>
        <family val="2"/>
        <scheme val="minor"/>
      </rPr>
      <t>Passenger vehicles</t>
    </r>
  </si>
  <si>
    <r>
      <t>2.a Passenger vehicle CO</t>
    </r>
    <r>
      <rPr>
        <vertAlign val="subscript"/>
        <sz val="10"/>
        <color rgb="FF000000"/>
        <rFont val="Arial"/>
        <family val="2"/>
      </rPr>
      <t>2</t>
    </r>
  </si>
  <si>
    <r>
      <t>Average CO</t>
    </r>
    <r>
      <rPr>
        <vertAlign val="subscript"/>
        <sz val="10"/>
        <color rgb="FF000000"/>
        <rFont val="Arial"/>
        <family val="2"/>
      </rPr>
      <t>2</t>
    </r>
    <r>
      <rPr>
        <sz val="10"/>
        <color rgb="FF000000"/>
        <rFont val="Arial"/>
        <family val="2"/>
      </rPr>
      <t xml:space="preserve"> per kilometre across vehicle sales or stock</t>
    </r>
  </si>
  <si>
    <r>
      <t>CO</t>
    </r>
    <r>
      <rPr>
        <vertAlign val="subscript"/>
        <sz val="10"/>
        <color rgb="FF000000"/>
        <rFont val="Arial"/>
        <family val="2"/>
      </rPr>
      <t>2</t>
    </r>
    <r>
      <rPr>
        <sz val="10"/>
        <color rgb="FF000000"/>
        <rFont val="Arial"/>
        <family val="2"/>
      </rPr>
      <t xml:space="preserve"> per kilometre is a central measure of total CO</t>
    </r>
    <r>
      <rPr>
        <vertAlign val="subscript"/>
        <sz val="10"/>
        <color rgb="FF000000"/>
        <rFont val="Arial"/>
        <family val="2"/>
      </rPr>
      <t>2</t>
    </r>
  </si>
  <si>
    <t>ICCT Fuel economy</t>
  </si>
  <si>
    <t>https://theicct.org/pv-fuel-economy/</t>
  </si>
  <si>
    <t>2.b Light-duty zero-emission vehicle sales</t>
  </si>
  <si>
    <t>Sales of battery electric, plug-in hybrid electric and fuel cell vehicles, as a share of new vehicles</t>
  </si>
  <si>
    <r>
      <t>Higher sales of zero-emission vehicles suggests low pollutant, fossil fuel, and CO</t>
    </r>
    <r>
      <rPr>
        <vertAlign val="subscript"/>
        <sz val="10"/>
        <color rgb="FF000000"/>
        <rFont val="Arial"/>
        <family val="2"/>
      </rPr>
      <t xml:space="preserve">2 </t>
    </r>
    <r>
      <rPr>
        <sz val="10"/>
        <color rgb="FF000000"/>
        <rFont val="Arial"/>
        <family val="2"/>
      </rPr>
      <t>emissions, although this depends on a country’s grid score</t>
    </r>
  </si>
  <si>
    <t>IEA Global EV Data Explorer</t>
  </si>
  <si>
    <t>https://www.iea.org/data-and-statistics/data-tools/global-ev-data-explorer</t>
  </si>
  <si>
    <t>2.c Two/three-wheeler zero-emission vehicle sales</t>
  </si>
  <si>
    <r>
      <t>Higher sales of zero-emission vehicles suggests low pollutant, fossil fuel, and CO</t>
    </r>
    <r>
      <rPr>
        <vertAlign val="subscript"/>
        <sz val="10"/>
        <color rgb="FF000000"/>
        <rFont val="Arial"/>
        <family val="2"/>
      </rPr>
      <t>2</t>
    </r>
    <r>
      <rPr>
        <sz val="10"/>
        <color rgb="FF000000"/>
        <rFont val="Arial"/>
        <family val="2"/>
      </rPr>
      <t xml:space="preserve"> emissions, although this depends on a country’s grid score</t>
    </r>
  </si>
  <si>
    <t>2.d Bus zero-emission vehicle sales</t>
  </si>
  <si>
    <t>Sales of battery electric, plug-in hybrid electric, and fuel cell vehicles, as a share of new vehicles</t>
  </si>
  <si>
    <r>
      <t>3.</t>
    </r>
    <r>
      <rPr>
        <b/>
        <sz val="7"/>
        <color theme="0"/>
        <rFont val="Times New Roman"/>
        <family val="1"/>
      </rPr>
      <t xml:space="preserve">     </t>
    </r>
    <r>
      <rPr>
        <b/>
        <sz val="10.5"/>
        <color theme="0"/>
        <rFont val="Arial"/>
        <family val="2"/>
        <scheme val="minor"/>
      </rPr>
      <t>Freight system and vehicles</t>
    </r>
  </si>
  <si>
    <t>3.a Share of rail and inland water in national freight activity</t>
  </si>
  <si>
    <t>Tonne-kilometres of freight movement by rail and inland water as a share of total freight</t>
  </si>
  <si>
    <t>Non-truck (e.g. rail, water) modes are typically much more efficient than truck</t>
  </si>
  <si>
    <t>ATO - TAS database</t>
  </si>
  <si>
    <r>
      <rPr>
        <u/>
        <sz val="10"/>
        <color theme="4" tint="-0.249977111117893"/>
        <rFont val="&quot;Aptos Narrow&quot;, sans-serif"/>
      </rPr>
      <t>https://data.adb.org/dataset/asian-transport-outlook-database</t>
    </r>
  </si>
  <si>
    <t>3.b Truck vehicle emissions ratings</t>
  </si>
  <si>
    <t>EURO emissions rating system in place</t>
  </si>
  <si>
    <t>Indicative of truck emissions and impacts on air quality and other emissions</t>
  </si>
  <si>
    <t>All countries - IRF used vehicle imports</t>
  </si>
  <si>
    <r>
      <rPr>
        <u/>
        <sz val="10"/>
        <color theme="4" tint="-0.249977111117893"/>
        <rFont val="&quot;Aptos Narrow&quot;, sans-serif"/>
      </rPr>
      <t>https://worldroadstatistics.org/get-data/</t>
    </r>
  </si>
  <si>
    <t>3.c Zero-emission vehicle truck sales</t>
  </si>
  <si>
    <r>
      <t xml:space="preserve">Sales of </t>
    </r>
    <r>
      <rPr>
        <sz val="10"/>
        <color rgb="FF000000"/>
        <rFont val="Arial"/>
        <family val="2"/>
      </rPr>
      <t>battery electric, plug-in hybrid electric, and fuel cell vehicles</t>
    </r>
    <r>
      <rPr>
        <sz val="10"/>
        <rFont val="Arial"/>
        <family val="2"/>
      </rPr>
      <t>, as a share of new vehicles</t>
    </r>
  </si>
  <si>
    <r>
      <t>Higher sales of zero-emission vehicles suggests low pollutant, fossil fuel, and CO</t>
    </r>
    <r>
      <rPr>
        <vertAlign val="subscript"/>
        <sz val="10"/>
        <rFont val="Arial"/>
        <family val="2"/>
      </rPr>
      <t>2</t>
    </r>
    <r>
      <rPr>
        <sz val="10"/>
        <rFont val="Arial"/>
        <family val="2"/>
      </rPr>
      <t xml:space="preserve"> emissions, although this depends on a country’s grid score</t>
    </r>
  </si>
  <si>
    <r>
      <rPr>
        <u/>
        <sz val="10"/>
        <color theme="4" tint="-0.249977111117893"/>
        <rFont val="&quot;Aptos Narrow&quot;, sans-serif"/>
      </rPr>
      <t>https://www.iea.org/data-and-statistics/data-tools/global-ev-data-explorer</t>
    </r>
  </si>
  <si>
    <r>
      <t>4.</t>
    </r>
    <r>
      <rPr>
        <b/>
        <sz val="7"/>
        <color theme="0"/>
        <rFont val="Times New Roman"/>
        <family val="1"/>
      </rPr>
      <t xml:space="preserve">     </t>
    </r>
    <r>
      <rPr>
        <b/>
        <sz val="10.5"/>
        <color theme="0"/>
        <rFont val="Arial"/>
        <family val="2"/>
        <scheme val="minor"/>
      </rPr>
      <t>Emissions</t>
    </r>
  </si>
  <si>
    <r>
      <t>4.a Total transport CO</t>
    </r>
    <r>
      <rPr>
        <vertAlign val="subscript"/>
        <sz val="10"/>
        <rFont val="Arial"/>
        <family val="2"/>
      </rPr>
      <t>2</t>
    </r>
  </si>
  <si>
    <t>Tonnes/year, per capita</t>
  </si>
  <si>
    <r>
      <t>Tracks transport CO</t>
    </r>
    <r>
      <rPr>
        <vertAlign val="subscript"/>
        <sz val="10"/>
        <rFont val="Arial"/>
        <family val="2"/>
      </rPr>
      <t>2</t>
    </r>
    <r>
      <rPr>
        <sz val="10"/>
        <rFont val="Arial"/>
        <family val="2"/>
      </rPr>
      <t xml:space="preserve"> contributions</t>
    </r>
    <r>
      <rPr>
        <sz val="10"/>
        <rFont val="Arial"/>
        <family val="2"/>
      </rPr>
      <t>, lower per capita levels are better</t>
    </r>
  </si>
  <si>
    <t>EDGAR - Emissions Database for Global Atmospheric Research</t>
  </si>
  <si>
    <t>https://edgar.jrc.ec.europa.eu/</t>
  </si>
  <si>
    <r>
      <t>4.b Historical transport CO</t>
    </r>
    <r>
      <rPr>
        <vertAlign val="subscript"/>
        <sz val="10"/>
        <rFont val="Arial"/>
        <family val="2"/>
      </rPr>
      <t>2</t>
    </r>
    <r>
      <rPr>
        <sz val="10"/>
        <rFont val="Arial"/>
        <family val="2"/>
      </rPr>
      <t xml:space="preserve"> growth</t>
    </r>
  </si>
  <si>
    <r>
      <t>Growth of transport CO</t>
    </r>
    <r>
      <rPr>
        <vertAlign val="subscript"/>
        <sz val="10"/>
        <rFont val="Arial"/>
        <family val="2"/>
      </rPr>
      <t>2</t>
    </r>
    <r>
      <rPr>
        <sz val="10"/>
        <rFont val="Arial"/>
        <family val="2"/>
      </rPr>
      <t xml:space="preserve"> tonnes in total over past five years</t>
    </r>
  </si>
  <si>
    <r>
      <t>Tracks transport CO</t>
    </r>
    <r>
      <rPr>
        <vertAlign val="subscript"/>
        <sz val="10"/>
        <rFont val="Arial"/>
        <family val="2"/>
      </rPr>
      <t>2</t>
    </r>
    <r>
      <rPr>
        <sz val="10"/>
        <rFont val="Arial"/>
        <family val="2"/>
      </rPr>
      <t xml:space="preserve"> growth, a slower growth reflects that a country is better at managing transport activity and emission</t>
    </r>
  </si>
  <si>
    <r>
      <t>5.</t>
    </r>
    <r>
      <rPr>
        <b/>
        <sz val="7"/>
        <color theme="0"/>
        <rFont val="Times New Roman"/>
        <family val="1"/>
      </rPr>
      <t xml:space="preserve">     </t>
    </r>
    <r>
      <rPr>
        <b/>
        <sz val="10.5"/>
        <color theme="0"/>
        <rFont val="Arial"/>
        <family val="2"/>
        <scheme val="minor"/>
      </rPr>
      <t>Finance and economics</t>
    </r>
  </si>
  <si>
    <t>5.a Fossil fuel subsidies</t>
  </si>
  <si>
    <t>Total value of fossil fuel subsidies</t>
  </si>
  <si>
    <t>Runs directly counter to sustainability</t>
  </si>
  <si>
    <t>IMF 2023 update (all countries)</t>
  </si>
  <si>
    <t>https://www.imf.org/en/Publications/WP/Issues/2023/08/22/IMF-Fossil-Fuel-Subsidies-Data-2023-Update-537281</t>
  </si>
  <si>
    <t>IISD fossil fuel subsides tracker (multiple countries)</t>
  </si>
  <si>
    <t>https://fossilfuelsubsidytracker.org/</t>
  </si>
  <si>
    <t>5.b Climate-related official development assistance</t>
  </si>
  <si>
    <t>Annual climate finance flows of climate-related official development assistance</t>
  </si>
  <si>
    <t>Indicates country’s ability to raise capital for climate / sustainability</t>
  </si>
  <si>
    <t>Climate Policy Initiative: Global Landscape of Climate Finance 2023</t>
  </si>
  <si>
    <t>https://www.climatepolicyinitiative.org/publication/global-landscape-of-climate-finance-2023/</t>
  </si>
  <si>
    <t>CPI Global Ladnscape 2023 has data for "South Asia"</t>
  </si>
  <si>
    <t>https://www.climatepolicyinitiative.org/wp-content/uploads/2023/11/GLCF-2023-Data-Download.xlsx</t>
  </si>
  <si>
    <t>IMF lending interest rate</t>
  </si>
  <si>
    <t>https://data.worldbank.org/indicator/FR.INR.LEND</t>
  </si>
  <si>
    <r>
      <t>6.</t>
    </r>
    <r>
      <rPr>
        <b/>
        <sz val="7"/>
        <color theme="0"/>
        <rFont val="Times New Roman"/>
        <family val="1"/>
      </rPr>
      <t xml:space="preserve">     </t>
    </r>
    <r>
      <rPr>
        <b/>
        <sz val="10.5"/>
        <color theme="0"/>
        <rFont val="Arial"/>
        <family val="2"/>
        <scheme val="minor"/>
      </rPr>
      <t xml:space="preserve">Governance </t>
    </r>
  </si>
  <si>
    <t>6.a Transport climate targets</t>
  </si>
  <si>
    <t>Categories reflecting ambition level on transport in NDCs</t>
  </si>
  <si>
    <t>Commitment specific to transport</t>
  </si>
  <si>
    <t>GIZ-SLOCAT NDC Transport Tracker</t>
  </si>
  <si>
    <t>https://changing-transport.org/tracker/</t>
  </si>
  <si>
    <t>ClimateWatch NDC Explorer</t>
  </si>
  <si>
    <t>https://www.climatewatchdata.org/ndcs-explore</t>
  </si>
  <si>
    <t>ATO - POL database</t>
  </si>
  <si>
    <t>6.b Clean fuel regulatory policy strength</t>
  </si>
  <si>
    <t>Fuel specifications and requirements, tax policy</t>
  </si>
  <si>
    <t>Measures policy commitment and effectiveness towards clean fuels</t>
  </si>
  <si>
    <t>UNEP's Partnership for Clean Fuels and Vehicles (PCFV): all countries in map</t>
  </si>
  <si>
    <t>https://www.sustmob.org/PCFV/GlobalSulphurStatus_Progress2006-2022.pdf</t>
  </si>
  <si>
    <t>TransportPolicy.net (fuels)</t>
  </si>
  <si>
    <t>https://www.transportpolicy.net/topic/fuels/</t>
  </si>
  <si>
    <t>6.c Vehicle pollutant emissions standards</t>
  </si>
  <si>
    <t>Measures policy commitment and effectiveness towards sustainability</t>
  </si>
  <si>
    <t>TransportPolicy.net</t>
  </si>
  <si>
    <t>http://transportpolicy.net/</t>
  </si>
  <si>
    <t>UNEP's Partnership for Clean Fuels and Vehiocles (PCFV): all countries in map)</t>
  </si>
  <si>
    <r>
      <rPr>
        <u/>
        <sz val="11"/>
        <color theme="4" tint="-0.249977111117893"/>
        <rFont val="&quot;Aptos Narrow&quot;, sans-serif"/>
      </rPr>
      <t>https://www.sustmob.org/PCFV/Maps/LightDutyVehicleEmissionsStandards_January2024.pdf</t>
    </r>
  </si>
  <si>
    <r>
      <t>7.</t>
    </r>
    <r>
      <rPr>
        <b/>
        <sz val="7"/>
        <color theme="0"/>
        <rFont val="Times New Roman"/>
        <family val="1"/>
      </rPr>
      <t xml:space="preserve">     </t>
    </r>
    <r>
      <rPr>
        <b/>
        <sz val="10.5"/>
        <color theme="0"/>
        <rFont val="Arial"/>
        <family val="2"/>
        <scheme val="minor"/>
      </rPr>
      <t>Energy</t>
    </r>
  </si>
  <si>
    <t>7.a Share of renewables in electricity generation</t>
  </si>
  <si>
    <t>Energy shares in country, energy basis; separates renewable from fossil fuel use</t>
  </si>
  <si>
    <t>Measures actual renewable and clean energy content in total electricity generation</t>
  </si>
  <si>
    <t>Our World in Data, 2022 data map (all countries)</t>
  </si>
  <si>
    <t>https://ourworldindata.org/renewable-energy</t>
  </si>
  <si>
    <t>7.b Share of zero-emission fuels in transport</t>
  </si>
  <si>
    <t>Fuel shares of transport on energy basis; separates renewable from fossil fuel use</t>
  </si>
  <si>
    <t>Measures actual renewable and clean energy content in transport sector</t>
  </si>
  <si>
    <t>IEA World Energy Balances</t>
  </si>
  <si>
    <t>https://www.iea.org/data-and-statistics/data-product/world-energy-balances</t>
  </si>
  <si>
    <t>7.c Carbon intensity of electricity system</t>
  </si>
  <si>
    <r>
      <t>Carbon intensity in grams of CO</t>
    </r>
    <r>
      <rPr>
        <vertAlign val="subscript"/>
        <sz val="10"/>
        <rFont val="Arial"/>
        <family val="2"/>
      </rPr>
      <t>2</t>
    </r>
    <r>
      <rPr>
        <sz val="10"/>
        <rFont val="Arial"/>
        <family val="2"/>
      </rPr>
      <t xml:space="preserve"> per kilowatt-hour generated</t>
    </r>
  </si>
  <si>
    <t>Measures average carbon intensity of all vehicles using electricity or fuels derived from electricity</t>
  </si>
  <si>
    <t>Our World in Data, 2022 CI (all countries)</t>
  </si>
  <si>
    <t>https://ourworldindata.org/grapher/carbon-intensity-electricity</t>
  </si>
  <si>
    <t>EMBER climate electricity data explorer (all countries)</t>
  </si>
  <si>
    <t>https://ember-climate.org/data/data-tools/data-explorer/</t>
  </si>
  <si>
    <t>7.d Road transport fuel prices (diesel)</t>
  </si>
  <si>
    <t>End-consumer price in USD per litre for diesel</t>
  </si>
  <si>
    <t>Measures the cost of mobility and possibly the relative cost of fuel-powered mobility</t>
  </si>
  <si>
    <t>7.e Road transport fuel prices (petrol)</t>
  </si>
  <si>
    <t>End-consumer price in USD per litre for gasoline</t>
  </si>
  <si>
    <r>
      <t>8.</t>
    </r>
    <r>
      <rPr>
        <b/>
        <sz val="7"/>
        <color theme="0"/>
        <rFont val="Times New Roman"/>
        <family val="1"/>
      </rPr>
      <t xml:space="preserve">     </t>
    </r>
    <r>
      <rPr>
        <b/>
        <sz val="10.5"/>
        <color theme="0"/>
        <rFont val="Arial"/>
        <family val="2"/>
        <scheme val="minor"/>
      </rPr>
      <t>Context</t>
    </r>
  </si>
  <si>
    <t>8.a Share of paved road infrastructure</t>
  </si>
  <si>
    <t>Percentage of roads paved, also roadway per capita</t>
  </si>
  <si>
    <t>Indicates basic mobility situation</t>
  </si>
  <si>
    <t>All countries (by road type) - IRF</t>
  </si>
  <si>
    <t>https://worldroadstatistics.org/get-data/</t>
  </si>
  <si>
    <t>8.b Deaths attributed to ambient air pollution</t>
  </si>
  <si>
    <t>Per capita deaths estimated due to air pollution</t>
  </si>
  <si>
    <t xml:space="preserve">Fossil fuel-based transport is a major cause of air pollution, thus higher values reflect higher negative impacts </t>
  </si>
  <si>
    <t>Global Burden of Disease-Major Air Pollution Sources</t>
  </si>
  <si>
    <t>https://costofairpollution.shinyapps.io/gbd_map_global_source_shinyapp/</t>
  </si>
  <si>
    <t>8.c Road safety (deaths)</t>
  </si>
  <si>
    <t>Traffic fatalities per 100,000 people</t>
  </si>
  <si>
    <t>Measures safety of system, commitment to sustainability</t>
  </si>
  <si>
    <t>All countries - IRF</t>
  </si>
  <si>
    <t>WHO Global Status Report on Road Safety</t>
  </si>
  <si>
    <t>https://www.who.int/teams/social-determinants-of-health/safety-and-mobility/global-status-report-on-road-safety-2023</t>
  </si>
  <si>
    <t>8.d Awareness and support for climate policies / investments</t>
  </si>
  <si>
    <t>Percentage of public shown to be supporting climate policies</t>
  </si>
  <si>
    <t>Indicates public support</t>
  </si>
  <si>
    <t>Our World in Data article (Hannah Ritchie, March 2024)</t>
  </si>
  <si>
    <t>https://ourworldindata.org/climate-change-support</t>
  </si>
  <si>
    <t>POLICY GUIDANCE</t>
  </si>
  <si>
    <t xml:space="preserve">The TDI scoring results are linked to illustrative, non-prescriptive advice on policy actions that are sourced from recent knowledge products on sustainable, low carbon transport (IPCC, 2022; SLOCAT 2022, 2023). It is also linked to previous HVT projects on ‘Quick Wins’ for low-carbon transport, which identified ten policy interventions considered to be most relevant for low-income countries (SLOCAT 2019). The function of this policy guide is to assist LMICs to gain a better insight into which measures may be most effective given their circumstances and to provide informed policy decisions. The policy guidance outlines how a country can improve and decarbonise its transport system. </t>
  </si>
  <si>
    <t xml:space="preserve">The number of potential illustrative policy actions on sustainable transport is infinite. To limit the scope, actions that are closely linked to the indicators and which are perceived as having significant emission reduction potential are included. For every dimension, policy actions have been identified and included in the assessment.
The following options are illustrative, non-prescriptive activities that will need to be operationalised with more detail and specific measures, while involving the relevant stakeholders. The policy guidance should be taken with caution and assessed against the country context and its needs. Recent research by Stechemesser et al. (2024) shows that, especially in transport, the highest emission reductions can be achieved through a combination of several policies. </t>
  </si>
  <si>
    <t>Policy Recommendations</t>
  </si>
  <si>
    <t xml:space="preserve">The policy options in this first category focus on improving public transport infrastructure and systems, walking, cycling and rural transport. </t>
  </si>
  <si>
    <t xml:space="preserve"> • Prioritisation of public transport (through infrastructure expansion, new services and fare programmes, service improvements, prioritisation)</t>
  </si>
  <si>
    <t xml:space="preserve"> • Integrate informal transport in public transport</t>
  </si>
  <si>
    <t xml:space="preserve"> • Cycling improvements (infrastructure, policies, parking, financial incentives)</t>
  </si>
  <si>
    <t xml:space="preserve"> • Road tolls and parking fees for private vehicles on major roads and specific areas</t>
  </si>
  <si>
    <t xml:space="preserve"> • Walking improvements  (infrastructure, policies, financial incentives)</t>
  </si>
  <si>
    <t xml:space="preserve"> • Transit-oriented development and land use improvements (mixed use and compact city approaches)</t>
  </si>
  <si>
    <t xml:space="preserve"> • Prioritisation of collective transport, walking and cycling in investments, planning and infrastructure</t>
  </si>
  <si>
    <t xml:space="preserve"> • Supporting policy frameworks (e.g., National Urban Mobility Plans, Sustainable Urban Mobility Plans in primary and secondary cities)</t>
  </si>
  <si>
    <t xml:space="preserve"> • Rural transport development by providing access to all-weather roads</t>
  </si>
  <si>
    <t>Relevant Resources</t>
  </si>
  <si>
    <t>URLs</t>
  </si>
  <si>
    <t>C40 Cities
How to implement transit-oriented development</t>
  </si>
  <si>
    <t xml:space="preserve">https://www.c40knowledgehub.org/s/article/How-to-implement-transit-oriented-development?language=en_US </t>
  </si>
  <si>
    <t xml:space="preserve">Institute for Transportation and Development Policy (ITPD) 
The Online BRT Planning guide </t>
  </si>
  <si>
    <t>https://brtguide.itdp.org/</t>
  </si>
  <si>
    <t>International Transport Forum (ITF)
Improving the Quality of Walking and Cycling in Cities</t>
  </si>
  <si>
    <t xml:space="preserve">https://www.itf-oecd.org/sites/default/files/docs/improving-quality-walking-cycling-cities.pdf </t>
  </si>
  <si>
    <t>ITDP
Non-Motorised Transport Toolkit</t>
  </si>
  <si>
    <t>https://nmttoolkit.itdp.org/</t>
  </si>
  <si>
    <t>ITDP
The Grow Cycling Toolkit</t>
  </si>
  <si>
    <t>Grow Cycling: A Toolkit to Rapidly Grow Cycling in Your City</t>
  </si>
  <si>
    <t>MobiliseYourCity Partnership 
Guidelines for National Urban Mobility Policies and Investment Programmes (NUMPs)</t>
  </si>
  <si>
    <t>https://www.mobiliseyourcity.net/national-urban-mobility-policies-and-investment-programmes-nump-guidelines</t>
  </si>
  <si>
    <t>MobiliseYourCity Partnership
SUMP Toolkit</t>
  </si>
  <si>
    <t>https://www.mobiliseyourcity.net/sump-toolkit</t>
  </si>
  <si>
    <t>National Association of Citty Transportation Officials (NACTO)
Urban street design guide</t>
  </si>
  <si>
    <t>https://nacto.org/publication/urban-street-design-guide/</t>
  </si>
  <si>
    <t>Sub-Saharan Africa Transport Policy Program (SSATP)
Improving Rural Mobility - Options for Developing Motorized and Non Motorized Transport in Rural Areas</t>
  </si>
  <si>
    <t>https://www.ssatp.org/publication/improving-rural-mobility-options-developing-motorized-and-non-motorized-transport-rural</t>
  </si>
  <si>
    <t>SUSTRANS 
Walking and cycling infrastructure design guidance</t>
  </si>
  <si>
    <t>https://www.sustrans.org.uk/for-professionals/infrastructure/walking-and-cycling-infrastructure-design-guidance/?utm_source=chatgpt.com</t>
  </si>
  <si>
    <t>Union Internationale des Transports Publics (UITP)
Public Transport Benefits Toolbox</t>
  </si>
  <si>
    <t>https://www.uitp.org/pt-benefits/</t>
  </si>
  <si>
    <t>Victoria Transport Policy Institute
Road Pricing - Congestion Pricing, Value Pricing, Toll Roads and HOT Lanes</t>
  </si>
  <si>
    <t>https://www.vtpi.org/tdm/tdm35.htm</t>
  </si>
  <si>
    <t>World Bank
Decarbonizing cities by improving public transport and managing land use and traffic</t>
  </si>
  <si>
    <t>https://openknowledge.worldbank.org/server/api/core/bitstreams/38dfeb72-3c67-5f2c-93a1-d82475f7b22b/content</t>
  </si>
  <si>
    <r>
      <t>2.</t>
    </r>
    <r>
      <rPr>
        <b/>
        <sz val="7"/>
        <color theme="0"/>
        <rFont val="Arial"/>
        <family val="2"/>
      </rPr>
      <t xml:space="preserve">     </t>
    </r>
    <r>
      <rPr>
        <b/>
        <sz val="10.5"/>
        <color theme="0"/>
        <rFont val="Arial"/>
        <family val="2"/>
      </rPr>
      <t>Passenger vehicles</t>
    </r>
  </si>
  <si>
    <t>This category focuses on options that reduce the carbon intensity of passenger vehicles. The activities can support the transition to zero-emission vehicles.</t>
  </si>
  <si>
    <t xml:space="preserve"> • Light-duty vehicle taxes (based on pollution, size, usage)</t>
  </si>
  <si>
    <t xml:space="preserve"> • Electric vehicle import levies (focusing on cars, buses, two/three-wheelers)</t>
  </si>
  <si>
    <t xml:space="preserve"> • Light-duty vehicle import regulations (including bans)</t>
  </si>
  <si>
    <t xml:space="preserve"> • Sharing of electric vehicles (focusing on two/three-wheelers and cars)</t>
  </si>
  <si>
    <t xml:space="preserve"> • Electric charging infrastructure (focusing on cars, buses, two/three-wheelers)</t>
  </si>
  <si>
    <t xml:space="preserve"> • Domestic production of electric vehicles</t>
  </si>
  <si>
    <t xml:space="preserve"> • Electric vehicle procurement (focusing on cars, buses, two/three-wheelers)</t>
  </si>
  <si>
    <t xml:space="preserve"> • Encouragement of the gradual replacement of the fleet with newer vehicles</t>
  </si>
  <si>
    <t>California Air Resources Board 
Enhanced Fleet Modernization Program</t>
  </si>
  <si>
    <t>https://ww2.arb.ca.gov/our-work/programs/enhanced-fleet-modernization-program</t>
  </si>
  <si>
    <t>International Energy Agency (IEA) 
Global EV Policy Explorer</t>
  </si>
  <si>
    <t>https://www.iea.org/data-and-statistics/data-tools/global-ev-policy-explorer</t>
  </si>
  <si>
    <t>IEA
Electric Vehicles: Total Cost of Ownership Tool</t>
  </si>
  <si>
    <t>https://www.iea.org/data-and-statistics/data-tools/electric-vehicles-total-cost-of-ownership-tool</t>
  </si>
  <si>
    <t>SolutionsPLUS and UNEP
e-Mobility Toolbox</t>
  </si>
  <si>
    <t>https://emobility.tools/</t>
  </si>
  <si>
    <t>Sum4All
E-Mobility in Low-Income Countries in Africa: Finance, Governance, and Equity</t>
  </si>
  <si>
    <t>https://www.sum4all.org/data/files/e-mobility_in_low-income_countries_in_africa-finance_governance_and_equity.pdf</t>
  </si>
  <si>
    <t>United Nations Environment Program (UNEP)
Used Vehicles and the Environment: Update and Progress 2024</t>
  </si>
  <si>
    <t xml:space="preserve">https://www.unep.org/resources/report/used-vehicles-and-environment-global-overview-used-light-duty-vehicles-flow-scale </t>
  </si>
  <si>
    <t xml:space="preserve">World Bank
Morization management and the trade of used vehicles; How collective action and investment can help decarbonize the global transport sector? </t>
  </si>
  <si>
    <t xml:space="preserve">https://openknowledge.worldbank.org/server/api/core/bitstreams/fa1f685f-2dac-5ba3-88ab-f4f23721db1d/content </t>
  </si>
  <si>
    <r>
      <t>3.</t>
    </r>
    <r>
      <rPr>
        <b/>
        <sz val="7"/>
        <color theme="0"/>
        <rFont val="Arial"/>
        <family val="2"/>
      </rPr>
      <t xml:space="preserve">     </t>
    </r>
    <r>
      <rPr>
        <b/>
        <sz val="10.5"/>
        <color theme="0"/>
        <rFont val="Arial"/>
        <family val="2"/>
      </rPr>
      <t>Freight system and vehicles</t>
    </r>
  </si>
  <si>
    <t>The category aims to improve freight transport services and promote improvements through regulations and policies.</t>
  </si>
  <si>
    <t xml:space="preserve"> • Medium- and heavy-duty vehicle taxes (based on pollution, size, usage)</t>
  </si>
  <si>
    <t xml:space="preserve"> • Electric vehicle import levies (focusing on freight vehicles)</t>
  </si>
  <si>
    <t xml:space="preserve"> • Medium- and heavy-duty vehicle import regulations (including bans)</t>
  </si>
  <si>
    <t xml:space="preserve"> • Medium- and heavy-duty vehicle air pollution emission standards</t>
  </si>
  <si>
    <t xml:space="preserve"> • Shifting freight movement to more sustainable modes (rail, shipping)</t>
  </si>
  <si>
    <t xml:space="preserve"> • Electric charging infrastructure for medium- and heavy-duty vehicles</t>
  </si>
  <si>
    <t xml:space="preserve"> • Reduce empty load running by trucks, route optimisation, asset sharing</t>
  </si>
  <si>
    <t xml:space="preserve"> • Electric vehicle procurement (focusing on freight vehicles)</t>
  </si>
  <si>
    <t>Drive to Zero
Locking in Commercial Vehicle Charging Infrastructure</t>
  </si>
  <si>
    <t xml:space="preserve">https://globaldrivetozero.org/publication/locking-in-commercial-vehicle-charging-infrastructure/   </t>
  </si>
  <si>
    <t>Drive to Zero
Simplifying Zero-Emission Transit Bus Procurement: Lessons from Statewide Contracts</t>
  </si>
  <si>
    <t>https://globaldrivetozero.org/publication/simplifying-zebs/</t>
  </si>
  <si>
    <t>ICCT
Toward greener and more sustainable freight rail: Comparing freight rail systems and services in the United States and China</t>
  </si>
  <si>
    <t>https://theicct.org/publication/comparing-freight-rail-systems-and-services-in-the-us-and-china-june24/</t>
  </si>
  <si>
    <t>ICCT
Transitioning to zero-emission heavy-duty freight vehicles</t>
  </si>
  <si>
    <t>https://theicct.org/publication/transitioning-to-zero-emission-heavy-duty-freight-vehicles/</t>
  </si>
  <si>
    <t>Organisation for Economic Co-operation and Development (OECD)
Mode Choice in Freight Transport</t>
  </si>
  <si>
    <t>https://www.oecd.org/en/publications/mode-choice-in-freight-transport_3e69ebc4-en.html</t>
  </si>
  <si>
    <t>Smart Freight Centre
FEC Electrification Toolkit</t>
  </si>
  <si>
    <t>https://smartfreightcentre.org/en/skills/fec-electrification-toolkit/</t>
  </si>
  <si>
    <t>United Nations Conference on Trade and Development (UNCTAD)
UNCTAD Framework for Sustainable Freight Transport</t>
  </si>
  <si>
    <t xml:space="preserve">https://unctad.org/publication/unctad-framework-sustainable-freight-transport-sft-framework </t>
  </si>
  <si>
    <t>United Nations Economic and Social Commission for Asia and the Pacific (UNESCAP)
Manual for sustainable and energy efficiency of the freight transport sector</t>
  </si>
  <si>
    <t>https://www.unescap.org/kp/2024/manual-sustainable-and-energy-efficiency-freight-transport-sector</t>
  </si>
  <si>
    <t>University of Cambridge 
Recommendations for greening freight transport</t>
  </si>
  <si>
    <t>https://www.ecologic.eu/sites/default/files/publication/2015/martinez_8_ettar_policy_brief_1.pdf</t>
  </si>
  <si>
    <t>World Bank
Decarbonizing the Freight and Logistics Sector</t>
  </si>
  <si>
    <t xml:space="preserve">https://openknowledge.worldbank.org/entities/publication/c4518196-13d0-51c1-8d14-6af660f2945b </t>
  </si>
  <si>
    <r>
      <t>4.</t>
    </r>
    <r>
      <rPr>
        <b/>
        <sz val="7"/>
        <color theme="0"/>
        <rFont val="Arial"/>
        <family val="2"/>
      </rPr>
      <t xml:space="preserve">     </t>
    </r>
    <r>
      <rPr>
        <b/>
        <sz val="10.5"/>
        <color theme="0"/>
        <rFont val="Arial"/>
        <family val="2"/>
      </rPr>
      <t>Emissions</t>
    </r>
  </si>
  <si>
    <t>This category aims at tackling transport emissions directly. The suggested policies are based on decarbonisation pathways.</t>
  </si>
  <si>
    <t xml:space="preserve"> • Carbon tax and pricing mechanism</t>
  </si>
  <si>
    <t xml:space="preserve"> • Integrated approach, such as the Avoid-Shift-Improve framework for sustainable transport</t>
  </si>
  <si>
    <t xml:space="preserve"> • Emission trading scheme covering transport</t>
  </si>
  <si>
    <t xml:space="preserve"> • Zero-emission zones in urban areas</t>
  </si>
  <si>
    <t>C40 Cities
Clean air zone toolbox</t>
  </si>
  <si>
    <t>https://www.c40knowledgehub.org/s/article/Clean-air-zone-toolbox?language=en_US</t>
  </si>
  <si>
    <t>IEA
Implementing Effective Emissions Trading Systems</t>
  </si>
  <si>
    <t xml:space="preserve">https://www.iea.org/reports/implementing-effective-emissions-trading-systems </t>
  </si>
  <si>
    <t>IEA
Net Zero Roadmap: A Global Pathway to Keep the 1.5 °C Goal in Reach</t>
  </si>
  <si>
    <t>https://www.iea.org/reports/net-zero-roadmap-a-global-pathway-to-keep-the-15-0c-goal-in-reach</t>
  </si>
  <si>
    <t>ITF
Transport Climate Action Directory</t>
  </si>
  <si>
    <t>https://www.itf-oecd.org/tcad</t>
  </si>
  <si>
    <t>SLOCAT
Avoid-Shift-Improve Refocusing</t>
  </si>
  <si>
    <t>https://slocat.net/asi/</t>
  </si>
  <si>
    <t>Transformative Urban Mobility Initiative (TUMI)
Sustainable Urban Transport: Avoid-Shift-Improve (A-S-I)</t>
  </si>
  <si>
    <t>https://www.transformative-mobility.org/wp-content/uploads/2023/03/ASI_TUMI_SUTP_iNUA_No-9_April-2019-Mykme0.pdf</t>
  </si>
  <si>
    <t>UITP
How should the public transport sector transition to renewable energy</t>
  </si>
  <si>
    <t>https://www.uitp.org/publications/how-should-the-public-transport-sector-transition-to-renewable-energy/</t>
  </si>
  <si>
    <t>United Nations Framework Convention on Climate change (UNFCCC)
About Carbon Pricing</t>
  </si>
  <si>
    <t xml:space="preserve">https://unfccc.int/about-us/regional-collaboration-centres/the-ciaca/about-carbon-pricing#eq-4;https://icapcarbonaction.com/en/?option=com_attach&amp;task=download&amp;id=755 </t>
  </si>
  <si>
    <t>World Bank
Decarbonizing Urban Transport for Development</t>
  </si>
  <si>
    <t>https://openknowledge.worldbank.org/entities/publication/006565c0-c51b-4614-a1a2-35c29ece447b</t>
  </si>
  <si>
    <t>World Bank
State and Trends of Carbon Pricing 2023</t>
  </si>
  <si>
    <t>https://openknowledge.worldbank.org/entities/publication/58f2a409-9bb7-4ee6-899d-be47835c838f</t>
  </si>
  <si>
    <t>World Ressource Institute (WRI)
Study on International Practices for Low Emission Zone and Congestion Charging</t>
  </si>
  <si>
    <t>https://www.wri.org/research/study-international-practices-low-emission-zone-and-congestion-charging</t>
  </si>
  <si>
    <t>5.     Finance and economics</t>
  </si>
  <si>
    <t>Financial and economic policy actions target transport policies as well as overarching investment frameworks. The actions are collected from recent knowledge and advocacy products on this topic (TUMI et al., 2022).</t>
  </si>
  <si>
    <t xml:space="preserve"> • Prioritise sustainable transport in planning and investment frameworks</t>
  </si>
  <si>
    <t xml:space="preserve"> • Introduce policies and incentives to support clean transport</t>
  </si>
  <si>
    <t xml:space="preserve"> • Investments in sustainable transport</t>
  </si>
  <si>
    <t xml:space="preserve"> • Enabling private financing to the transport sector</t>
  </si>
  <si>
    <t xml:space="preserve"> • Removal of inefficient fossil fuel subsidies</t>
  </si>
  <si>
    <t xml:space="preserve"> • Provision of financial support on transport for low-income households (e.g., transport subsidies, mobility passes, purchase subsidies)</t>
  </si>
  <si>
    <t xml:space="preserve"> • Shifting finance from polluting modes towards zero-emission vehicles</t>
  </si>
  <si>
    <t>Changing Transport
Content Overview Climate Finance Toolkit</t>
  </si>
  <si>
    <t>https://changing-transport.org/content-overview-climate-finance-toolkit/</t>
  </si>
  <si>
    <t>Green Climate Fund
Low carbon transport - Sectoral guidelines</t>
  </si>
  <si>
    <t>https://www.greenclimate.fund/sites/default/files/document/gcf-low-emission-transport-sectoral-guide-consultation-version-1_0.pdf</t>
  </si>
  <si>
    <t>ICCT
Decarbonizing road transport by 2050: Accelerating the global transition to zero-emission vehicles</t>
  </si>
  <si>
    <t>https://theicct.org/publication/zevtc-accelerating-global-transition-dec2021/</t>
  </si>
  <si>
    <t>IEA
Global EV Outlook 2023: Policy developments</t>
  </si>
  <si>
    <t xml:space="preserve">https://www.iea.org/reports/global-ev-outlook-2023/policy-developments </t>
  </si>
  <si>
    <t>OECD
OECD Inventory of Support Measures for Fossil Fuels 2023</t>
  </si>
  <si>
    <t>https://www.oecd.org/en/publications/oecd-inventory-of-support-measures-for-fossil-fuels-2023_87dc4a55-en.html</t>
  </si>
  <si>
    <t>TUMI
Financing Fundamentals For the Decarbonization of the Transport Sector – International Public Investments for Sustainable Mobility Projects</t>
  </si>
  <si>
    <t>https://transformative-mobility.org/financing-fundamentals-for-the-decarbonization-of-the-transport-sector-international-public-investments-for-sustainable-mobility-projects/</t>
  </si>
  <si>
    <t>World Bank
Affordability and Subsidies in Public Urban Transport: What Do We Mean, What Can Be Done?</t>
  </si>
  <si>
    <t xml:space="preserve">https://documents1.worldbank.org/curated/en/728671468338671582/pdf/wps4440.pdf </t>
  </si>
  <si>
    <t>World Bank
Financing low carbon transport solutions in developing countries</t>
  </si>
  <si>
    <t xml:space="preserve">https://openknowledge.worldbank.org/server/api/core/bitstreams/13dc90a3-ae08-58ee-bad3-aa107475fed8/content </t>
  </si>
  <si>
    <t xml:space="preserve">WRI
How to scale-up investment in sustainable mobility </t>
  </si>
  <si>
    <t xml:space="preserve">https://www.weforum.org/stories/2021/09/how-to-scale-up-investment-sustainable-mobility/ </t>
  </si>
  <si>
    <r>
      <t>6.</t>
    </r>
    <r>
      <rPr>
        <b/>
        <sz val="7"/>
        <color theme="0"/>
        <rFont val="Arial"/>
        <family val="2"/>
      </rPr>
      <t xml:space="preserve">     </t>
    </r>
    <r>
      <rPr>
        <b/>
        <sz val="10.5"/>
        <color theme="0"/>
        <rFont val="Arial"/>
        <family val="2"/>
      </rPr>
      <t xml:space="preserve">Governance </t>
    </r>
  </si>
  <si>
    <t>This section aims to strengthen governance-related aspects. The focus is on climate strategies (Nationally Determined Contributions (NDCs) and Long-Term Low Emission Development Strategies (LT-LEDS)), vehicle regulations and fuel regulations.</t>
  </si>
  <si>
    <t xml:space="preserve"> • Transport greenhouse gas mitigation targets in NDCs and LT-LEDS, ideally aligned to the low-carbon transport pathways of the Intergovernmental Panel on Climate Change</t>
  </si>
  <si>
    <t xml:space="preserve"> • Taxes to incentivise (advanced) biofuels and clean energy sources</t>
  </si>
  <si>
    <t xml:space="preserve"> • Transport actions in NDCs and LT-LEDS, both on mitigation and adaptation in a comprehensive manner across Avoid-Shift-Improve</t>
  </si>
  <si>
    <t xml:space="preserve"> • Vehicle emission regulatory policies (such as Euro III to VI)</t>
  </si>
  <si>
    <t xml:space="preserve"> • Alignment of targets in NDCs, LT-LEDS and national strategies</t>
  </si>
  <si>
    <r>
      <t xml:space="preserve"> • CO</t>
    </r>
    <r>
      <rPr>
        <vertAlign val="subscript"/>
        <sz val="10"/>
        <color theme="1"/>
        <rFont val="Arial"/>
        <family val="2"/>
      </rPr>
      <t>2</t>
    </r>
    <r>
      <rPr>
        <sz val="10"/>
        <color theme="1"/>
        <rFont val="Arial"/>
        <family val="2"/>
      </rPr>
      <t xml:space="preserve"> performance standards for new light- and heavy-duty vehicles (Euro VII+)</t>
    </r>
  </si>
  <si>
    <t xml:space="preserve"> • Phase out the sales of vehicles with internal combustion engines by a certain year</t>
  </si>
  <si>
    <t xml:space="preserve"> • Clean fuel regulatory policies</t>
  </si>
  <si>
    <t>European Comission
CO₂ emission performance standards for cars and vans</t>
  </si>
  <si>
    <t xml:space="preserve">https://climate.ec.europa.eu/eu-action/transport/road-transport-reducing-co2-emissions-vehicles/co2-emission-performance-standards-cars-and-vans_en </t>
  </si>
  <si>
    <t>High Volume Transport (HVT)
Low-Carbon Quick Wins: Integrating Short-Term Sustainable Transport Options in Climate Policy in Low-Income Countries</t>
  </si>
  <si>
    <t>https://transport-links.com/hvt-publications/low-carbon-quick-wins-integrating-short-term-sustainable-transport-options-in-climate-policy-in-low-income-countries</t>
  </si>
  <si>
    <t>ICCT 
A technical summary of Euro 6/VI vehicle emission standards</t>
  </si>
  <si>
    <t xml:space="preserve">https://theicct.org/sites/default/files/publications/ICCT_Euro6-VI_briefing_jun2016.pdf </t>
  </si>
  <si>
    <t>ICCT
Zero-emission vehicles phase-ins</t>
  </si>
  <si>
    <t>https://theicct.org/zev-phase-ins/</t>
  </si>
  <si>
    <t>NDC Partnership
Planning for a Net-Zero Future: Guidance on how to develop a Long-Term Low Emission Development Strategy (LT-LEDS)</t>
  </si>
  <si>
    <t>https://ndcpartnership.org/knowledge-portal/climate-toolbox/planning-net-zero-future-guidance-how-develop-long-term-low-emission-development-strategy</t>
  </si>
  <si>
    <t>NDC Partnership
Transport and Climate Change: How Nationally Determined Contributions Can Accelerate Transport Decarbonization</t>
  </si>
  <si>
    <t xml:space="preserve">https://ndcpartnership.org/transport-and-climate-change-how-nationally-determined-contributions-can-accelerate-transport </t>
  </si>
  <si>
    <t>Partnership on Sustainable, Low Carbon Transport (SLOCAT)
NDC recommendations and NDC library with an overview of all kind of NDC guidance documents</t>
  </si>
  <si>
    <t>https://slocat.net/ndcs/</t>
  </si>
  <si>
    <t>World Resources Institute
Transport and Climate Change: How Nationally Determined Contributions Can Accelerate Transport Decarbonization</t>
  </si>
  <si>
    <t xml:space="preserve">https://www.wri.org/research/aligning-ndcs-15degc-net-zero-and-lt-leds </t>
  </si>
  <si>
    <r>
      <t>7.</t>
    </r>
    <r>
      <rPr>
        <b/>
        <sz val="7"/>
        <color theme="0"/>
        <rFont val="Arial"/>
        <family val="2"/>
      </rPr>
      <t xml:space="preserve">     </t>
    </r>
    <r>
      <rPr>
        <b/>
        <sz val="10.5"/>
        <color theme="0"/>
        <rFont val="Arial"/>
        <family val="2"/>
      </rPr>
      <t>Energy</t>
    </r>
  </si>
  <si>
    <t>The policy actions on energy look at areas that indirectly influence decarbonisation of the transport sector by pointing to cleaner energy systems.</t>
  </si>
  <si>
    <t xml:space="preserve"> • Advanced biofuels</t>
  </si>
  <si>
    <t xml:space="preserve"> • Energy efficiency mandate</t>
  </si>
  <si>
    <t xml:space="preserve"> • Renewable energy-sourced electricity for transport</t>
  </si>
  <si>
    <t xml:space="preserve"> • Fossil fuel tax</t>
  </si>
  <si>
    <t xml:space="preserve"> • Renewable energy increases in power mix</t>
  </si>
  <si>
    <t xml:space="preserve"> • Fuel quality standards to reduce air pollutants, such as black carbon and other short-lived climate pollutants</t>
  </si>
  <si>
    <t xml:space="preserve"> • Carbon pricing to encourage the use of green/clean energy</t>
  </si>
  <si>
    <t>Climate Compatible Growth
E-Mobility and Renewable Energy Integration</t>
  </si>
  <si>
    <t>https://climatecompatiblegrowth.com/e-mobility-and-renewable-energy-integration/</t>
  </si>
  <si>
    <t>European Comission
Renewable Energy Directive</t>
  </si>
  <si>
    <t>https://energy.ec.europa.eu/topics/renewable-energy/renewable-energy-directive-targets-and-rules/renewable-energy-directive_en</t>
  </si>
  <si>
    <t>ICCT 
Alternative fuels</t>
  </si>
  <si>
    <t>https://theicct.org/decarbonizing/alternative-fuels/</t>
  </si>
  <si>
    <t>IEA
20 Renewable Energy Policy Recommendations</t>
  </si>
  <si>
    <t xml:space="preserve">https://www.iea.org/reports/20-renewable-energy-policy-recommendations </t>
  </si>
  <si>
    <t xml:space="preserve">IEA
Transport biofuels </t>
  </si>
  <si>
    <t>https://www.iea.org/reports/renewables-2023/transport-biofuels</t>
  </si>
  <si>
    <t>International Renewable Energy Agency (IRENA) 
Renewable Energy Policies for Cities</t>
  </si>
  <si>
    <t xml:space="preserve">https://www.irena.org/-/media/Files/IRENA/Agency/Publication/2021/May/IRENA_Policies_for_Cities_Transport_2021.pdf </t>
  </si>
  <si>
    <t>TransportPolicy.net
Fuels</t>
  </si>
  <si>
    <r>
      <t>8.</t>
    </r>
    <r>
      <rPr>
        <b/>
        <sz val="7"/>
        <color theme="0"/>
        <rFont val="Arial"/>
        <family val="2"/>
      </rPr>
      <t xml:space="preserve">     </t>
    </r>
    <r>
      <rPr>
        <b/>
        <sz val="10.5"/>
        <color theme="0"/>
        <rFont val="Arial"/>
        <family val="2"/>
      </rPr>
      <t xml:space="preserve">Context </t>
    </r>
  </si>
  <si>
    <t xml:space="preserve">The category on context grasps additional aspects that are relevant to sustainability in transport for a country. Thus, the policies look directly at improving these identified sustainability aspects. </t>
  </si>
  <si>
    <t xml:space="preserve"> • Road safety improvements focusing on safety of people walking, cycling, using motorcycles and using public transport</t>
  </si>
  <si>
    <t xml:space="preserve"> • Campaigns for ecodriving and more awareness about climate impacts of travel choices</t>
  </si>
  <si>
    <t xml:space="preserve"> • Speed limits on roads</t>
  </si>
  <si>
    <t xml:space="preserve"> • Road transport network development with climate-proof design standards</t>
  </si>
  <si>
    <t xml:space="preserve"> • Connectivity improvements to other countries (e.g. international, cross-border rail linkages)</t>
  </si>
  <si>
    <t xml:space="preserve"> • Peer exchange and capacity building with countries facing similar challenges</t>
  </si>
  <si>
    <t xml:space="preserve"> • Campaigns to promote usage of public transport, walking and cycling as well as electric mobility</t>
  </si>
  <si>
    <t>Asian Development Bank (ADB)
Guidelines for Climate Proofing Investment in the Transport Sector - Road Infrastructure Projects</t>
  </si>
  <si>
    <t>https://www.adb.org/sites/default/files/institutional-document/32772/files/guidelines-climate-proofing-roads.pdf</t>
  </si>
  <si>
    <t>C40 Cities
How to use campaigns and marketing to encourage sustainable transport choices</t>
  </si>
  <si>
    <t xml:space="preserve">https://www.c40knowledgehub.org/s/article/How-to-use-campaigns-and-marketing-to-encourage-sustainable-transport-choices?language=en_US </t>
  </si>
  <si>
    <t>European Transport Safety Council
Road Safety Priorities for the EU</t>
  </si>
  <si>
    <t xml:space="preserve">https://etsc.eu/wp-content/uploads/2021_03_ETSC_Briefing_EU_Road_Safety_Strategy_EP_INI_Report_v2.pdf </t>
  </si>
  <si>
    <t>High Volume Transport (HVT)
Climate-resilient transport: A policy guide</t>
  </si>
  <si>
    <t>https://transport-links.com/hvt-publications/climate-resilient-transport-a-policy-guide</t>
  </si>
  <si>
    <t>HVT
Infrastructure Toolkit for Non-Motorised User Safety in African Cities: Challenges and Solutions</t>
  </si>
  <si>
    <t>https://transport-links.com/hvt-publications/infrastructure-toolkit-for-non-motorised-user-safety-in-african-cities-challenges-and-solutions</t>
  </si>
  <si>
    <t>World Health Organisation (WHO)
Global Plan for the Decade of Action for Road Safety 2021-2030</t>
  </si>
  <si>
    <t xml:space="preserve">https://cdn.who.int/media/docs/default-source/documents/health-topics/road-traffic-injuries/global-plan-doa-2021--2030-launch-presentation-full-version-%28003%29.pdf?sfvrsn=b48c872_5 </t>
  </si>
  <si>
    <t>World Bank
A Decade of Saving Lives Through Road Safety Investments</t>
  </si>
  <si>
    <t xml:space="preserve">https://www.worldbank.org/en/results/2024/03/25/a-decade-of-saving-lives-through-road-safety-investments </t>
  </si>
  <si>
    <t xml:space="preserve">TDI  SCORE </t>
  </si>
  <si>
    <t>The eight dimensions of the TDI reflect the key characteristics of transport, climate and sustainability. The dimension scores are given from 0 to 1 for the each respective dimension.</t>
  </si>
  <si>
    <t xml:space="preserve">Dimension </t>
  </si>
  <si>
    <t>Dimension score
(higher is better, 
1 is the highest score)</t>
  </si>
  <si>
    <t>Score is based on (number of available indicators)</t>
  </si>
  <si>
    <t>Total possible indicators</t>
  </si>
  <si>
    <t>Explanation about scores:</t>
  </si>
  <si>
    <t>Passenger transport and mobility system</t>
  </si>
  <si>
    <t>In general: A higher score reflects a better performance for the indicators under this dimension. The highest potential score is 1, the lowest score is 0.</t>
  </si>
  <si>
    <t xml:space="preserve">Passenger vehicles </t>
  </si>
  <si>
    <t xml:space="preserve">Freight system and vehicles </t>
  </si>
  <si>
    <t xml:space="preserve">Emissions </t>
  </si>
  <si>
    <t>Indicators are scored against categories or specific thresholds identified through performance comparisons across all countries or derived from literature. The scores reflect the relative performance of the available data.
IMPORTANT: Results become more precise as more indicators are included. Column C shows how many of the potential indicators (Column D) were included in the assessment for your data.</t>
  </si>
  <si>
    <t xml:space="preserve">Finance and economics </t>
  </si>
  <si>
    <t xml:space="preserve">Governance </t>
  </si>
  <si>
    <t>Energy</t>
  </si>
  <si>
    <t>Context</t>
  </si>
  <si>
    <t>Related policy recommendations to the TDI score:</t>
  </si>
  <si>
    <t>Illustrative, non-prescriptive advice on policy actions for these two areas:</t>
  </si>
  <si>
    <t>Two lowest-scoring dimensions*:</t>
  </si>
  <si>
    <t>and</t>
  </si>
  <si>
    <t>* Issues can occur if several dimensions have the same low score.</t>
  </si>
  <si>
    <t>Individual indicator scores:</t>
  </si>
  <si>
    <t>Indicator</t>
  </si>
  <si>
    <t>Individual score</t>
  </si>
  <si>
    <r>
      <t>4.a Per capita transport CO</t>
    </r>
    <r>
      <rPr>
        <vertAlign val="subscript"/>
        <sz val="10"/>
        <rFont val="Arial"/>
        <family val="2"/>
      </rPr>
      <t>2</t>
    </r>
  </si>
  <si>
    <r>
      <t>4.b Historical transport CO</t>
    </r>
    <r>
      <rPr>
        <vertAlign val="subscript"/>
        <sz val="10"/>
        <rFont val="Arial"/>
        <family val="2"/>
      </rPr>
      <t xml:space="preserve">2 </t>
    </r>
    <r>
      <rPr>
        <sz val="10"/>
        <rFont val="Arial"/>
        <family val="2"/>
      </rPr>
      <t>growth</t>
    </r>
  </si>
  <si>
    <r>
      <t>5.</t>
    </r>
    <r>
      <rPr>
        <b/>
        <sz val="7"/>
        <color theme="0"/>
        <rFont val="Times New Roman"/>
        <family val="1"/>
      </rPr>
      <t xml:space="preserve">     </t>
    </r>
    <r>
      <rPr>
        <b/>
        <sz val="10.5"/>
        <color theme="0"/>
        <rFont val="Arial"/>
        <family val="2"/>
        <scheme val="minor"/>
      </rPr>
      <t xml:space="preserve">Finance and economics </t>
    </r>
  </si>
  <si>
    <r>
      <t>8.</t>
    </r>
    <r>
      <rPr>
        <b/>
        <sz val="7"/>
        <color theme="0"/>
        <rFont val="Times New Roman"/>
        <family val="1"/>
      </rPr>
      <t xml:space="preserve">     </t>
    </r>
    <r>
      <rPr>
        <b/>
        <sz val="10.5"/>
        <color theme="0"/>
        <rFont val="Arial"/>
        <family val="2"/>
        <scheme val="minor"/>
      </rPr>
      <t xml:space="preserve">Context </t>
    </r>
  </si>
  <si>
    <t>DATA INPUT</t>
  </si>
  <si>
    <t>Please input here the data for a country that you want to assess against the TDI. All values should be inputted in the highlighted cells in column B. If data is missing, leave the cell empty. 
In some cases, the input cell is a drop-down menu. Select the category that the country belongs to.</t>
  </si>
  <si>
    <t xml:space="preserve">DEMOGRAPHICS </t>
  </si>
  <si>
    <t xml:space="preserve">Specific Indicator </t>
  </si>
  <si>
    <t xml:space="preserve">Value </t>
  </si>
  <si>
    <t>Metrics and unit</t>
  </si>
  <si>
    <t>people (total number of people living in country)</t>
  </si>
  <si>
    <t>Urban population percent</t>
  </si>
  <si>
    <t>Percentage share of urban population in regards to total population</t>
  </si>
  <si>
    <t>GDP PPP</t>
  </si>
  <si>
    <t>Billion Current in international USD Purchasing Power Parities</t>
  </si>
  <si>
    <t xml:space="preserve">PASSENGER TRANSPORT AND MOBILITY SYSTEM </t>
  </si>
  <si>
    <t>Share of collective transport in total passenger-kilometres</t>
  </si>
  <si>
    <t>Percentage share of passenger transport on national level conducted via collective transport (rail, bus, public transport) and active mobility (cycling, walking).  it may only include large urban areas, based on data availability.</t>
  </si>
  <si>
    <t>Public transport (bus, rail) system extent</t>
  </si>
  <si>
    <t>Total kilometres of public transport system across all collective systems (urban rail, bus, also informal transport)</t>
  </si>
  <si>
    <t>Percent near frequent public transport</t>
  </si>
  <si>
    <t>Percentage of residents who live within 500 metres of public transport</t>
  </si>
  <si>
    <t>Percentage near protected bikeways</t>
  </si>
  <si>
    <t>Walkability score</t>
  </si>
  <si>
    <t>Percentage of people near services based on ITDP's walkability score</t>
  </si>
  <si>
    <t>Infrastructure investment</t>
  </si>
  <si>
    <t>Rural transport access</t>
  </si>
  <si>
    <t>Score of the Rural Access Index for primary, secondary and tertiary roads</t>
  </si>
  <si>
    <t>PASSENGER VEHICLES</t>
  </si>
  <si>
    <t>Passenger Vehicle CO2</t>
  </si>
  <si>
    <t>Light-duty zero-emission vehicle sales</t>
  </si>
  <si>
    <t>Share of light-duty zero-emission vehicles sales per year</t>
  </si>
  <si>
    <t>Two/three-wheeler zero-emission vehicle sales</t>
  </si>
  <si>
    <t>Share of two/three-wheeler zero-emission vehicle sales per year</t>
  </si>
  <si>
    <t>Bus zero-emission vehicle sales</t>
  </si>
  <si>
    <t>FREIGHT SYSTEM AND VEHICLES</t>
  </si>
  <si>
    <t>Share of rail and inland water in national freight activity</t>
  </si>
  <si>
    <t>Truck vehicle emissions ratings</t>
  </si>
  <si>
    <t>No policy</t>
  </si>
  <si>
    <t>Zero-emission vehicle truck sales</t>
  </si>
  <si>
    <t>EMISSIONS</t>
  </si>
  <si>
    <t>Per capita transport CO2</t>
  </si>
  <si>
    <t>Per capita transport  CO2 emissions in tonnes</t>
  </si>
  <si>
    <t>Historical transport CO2 Growth</t>
  </si>
  <si>
    <t>Growth of transport CO2 tonnes in total over past five years</t>
  </si>
  <si>
    <t xml:space="preserve">FINANCE AND ECONOMICS </t>
  </si>
  <si>
    <t>Fossil fuel subsidies</t>
  </si>
  <si>
    <t>Total fossil fuel subsidies in USD billions</t>
  </si>
  <si>
    <t>Climate-related official development assistance</t>
  </si>
  <si>
    <t>Climate-related official development assistance (USD million, 2021 constant prices)</t>
  </si>
  <si>
    <t>GOVERNANCE</t>
  </si>
  <si>
    <t>Transport climate targets</t>
  </si>
  <si>
    <t>No content on transport</t>
  </si>
  <si>
    <t xml:space="preserve">Clean fuel regulatory policy strength </t>
  </si>
  <si>
    <t>&gt;5000 ppm</t>
  </si>
  <si>
    <t xml:space="preserve">Fuel specifications and requirements (Sulfur ppm level)
</t>
  </si>
  <si>
    <t>Vehicle pollutant emissions standards</t>
  </si>
  <si>
    <t>Vehicle pollutant emissions standards, EURO emissions rating system average for vehicle sold or in service</t>
  </si>
  <si>
    <t>ENERGY</t>
  </si>
  <si>
    <t>Share of renewables in electricity generation</t>
  </si>
  <si>
    <t>Share of primary energy consumption from renewable sources</t>
  </si>
  <si>
    <t>Share of zero-emission fuels in transport</t>
  </si>
  <si>
    <t>Share of primary energy consumption in transport from renewable sources</t>
  </si>
  <si>
    <t>Carbon intensity of electricity system</t>
  </si>
  <si>
    <t>Carbon intensity of electricity generation in grams of CO2 per kilowatt-hour generated</t>
  </si>
  <si>
    <t>Road transport fuel prices (diesel)</t>
  </si>
  <si>
    <t>Diesel price (USD/L)</t>
  </si>
  <si>
    <t>Road transport fuel prices (petrol)</t>
  </si>
  <si>
    <t>Petrol price (USD/L)</t>
  </si>
  <si>
    <t xml:space="preserve">CONTEXT </t>
  </si>
  <si>
    <t>Share of paved road infrastructure</t>
  </si>
  <si>
    <t>Share of paved in overall road network</t>
  </si>
  <si>
    <t>Deaths attributed to ambient air pollution</t>
  </si>
  <si>
    <t>PM2.5- and ozone-attributable health burden globally from transportation tailpipe emissions</t>
  </si>
  <si>
    <t>Road traffic fatalities</t>
  </si>
  <si>
    <t xml:space="preserve">Deaths or deaths and injuries associated with road transport per capita </t>
  </si>
  <si>
    <t>Awareness and support for climate policies</t>
  </si>
  <si>
    <t>CALCULATION</t>
  </si>
  <si>
    <t>DO NOT CONDUCT ANY CHANGES TO THIS SHEET.</t>
  </si>
  <si>
    <t>Min</t>
  </si>
  <si>
    <t>Max 
(Target value)</t>
  </si>
  <si>
    <t>Best in class</t>
  </si>
  <si>
    <t>Graded indicator</t>
  </si>
  <si>
    <t>Max</t>
  </si>
  <si>
    <t>Normalised Indicator</t>
  </si>
  <si>
    <t>bin category, featured in grouped rows below</t>
  </si>
  <si>
    <t>&gt;15</t>
  </si>
  <si>
    <t>8-15</t>
  </si>
  <si>
    <t>2-8</t>
  </si>
  <si>
    <t>0.5-2</t>
  </si>
  <si>
    <t>0.1-0.5</t>
  </si>
  <si>
    <t>Share of population near frequent public transport</t>
  </si>
  <si>
    <t>&gt;66%</t>
  </si>
  <si>
    <t>33-66%</t>
  </si>
  <si>
    <t>10-33%</t>
  </si>
  <si>
    <t>1.5-10%</t>
  </si>
  <si>
    <t>0.1-1.5%</t>
  </si>
  <si>
    <t>Share of population near protected bikeways</t>
  </si>
  <si>
    <t>more than 75%</t>
  </si>
  <si>
    <t>50-75%</t>
  </si>
  <si>
    <t>25-50%</t>
  </si>
  <si>
    <t>10-25%</t>
  </si>
  <si>
    <t>less than 10%</t>
  </si>
  <si>
    <t>Below Euro III</t>
  </si>
  <si>
    <t>Euro III</t>
  </si>
  <si>
    <t>Euro IV</t>
  </si>
  <si>
    <t>Less than 0.22</t>
  </si>
  <si>
    <t>0.22 - 0.77</t>
  </si>
  <si>
    <t>0.77 -1.28</t>
  </si>
  <si>
    <t>1.28 - 1.58</t>
  </si>
  <si>
    <t>more than 1.58</t>
  </si>
  <si>
    <t>Historical transport CO2 growth</t>
  </si>
  <si>
    <t>Less than 6%</t>
  </si>
  <si>
    <t>6-28%</t>
  </si>
  <si>
    <t>28-38%</t>
  </si>
  <si>
    <t>38-55%</t>
  </si>
  <si>
    <t>More than 55%</t>
  </si>
  <si>
    <t>FINANCE AND ECONOMICS</t>
  </si>
  <si>
    <t>Less than 15</t>
  </si>
  <si>
    <t>15-58</t>
  </si>
  <si>
    <t>58-255</t>
  </si>
  <si>
    <t>255-456</t>
  </si>
  <si>
    <t>456-534</t>
  </si>
  <si>
    <t>More than 534</t>
  </si>
  <si>
    <t>1st quartile</t>
  </si>
  <si>
    <t>median</t>
  </si>
  <si>
    <t>3rd quartile</t>
  </si>
  <si>
    <t>mean</t>
  </si>
  <si>
    <t>More than 105</t>
  </si>
  <si>
    <t>Few sectoral measures (1-2)</t>
  </si>
  <si>
    <t>Various sectoral measures (3 or more)</t>
  </si>
  <si>
    <t>Sectoral measures and non-GHG targets</t>
  </si>
  <si>
    <t>Sectoral measures and/or GHG targets</t>
  </si>
  <si>
    <t>Sectoral measures and strong GHG targets</t>
  </si>
  <si>
    <t xml:space="preserve">Clean fuels regulatory policy strength </t>
  </si>
  <si>
    <t>bins of sulfur concentration in road fuels</t>
  </si>
  <si>
    <t>15-50 ppm</t>
  </si>
  <si>
    <t>50-500 ppm</t>
  </si>
  <si>
    <t>500-2000 ppm</t>
  </si>
  <si>
    <t>2000-5000 ppm</t>
  </si>
  <si>
    <t>Below Euro 3</t>
  </si>
  <si>
    <t>Euro 3</t>
  </si>
  <si>
    <t>Euro 4 and above</t>
  </si>
  <si>
    <t>Carbon intensity of electricity</t>
  </si>
  <si>
    <t>More than 600</t>
  </si>
  <si>
    <t>Less than 0.84</t>
  </si>
  <si>
    <t>0.84 to 1.04</t>
  </si>
  <si>
    <t>1.04 - 1.33</t>
  </si>
  <si>
    <t>1.33 - 1.6</t>
  </si>
  <si>
    <t>more than 1.6</t>
  </si>
  <si>
    <t>Less than 0.94</t>
  </si>
  <si>
    <t>0.94 - 1.2</t>
  </si>
  <si>
    <t>1.2 - 1.5</t>
  </si>
  <si>
    <t>1.5 - 1.8</t>
  </si>
  <si>
    <t>more than 1.8</t>
  </si>
  <si>
    <t>High imports</t>
  </si>
  <si>
    <t>Medium imports</t>
  </si>
  <si>
    <t>Net oil and products imports (MJ per capita)</t>
  </si>
  <si>
    <t>Close to balance</t>
  </si>
  <si>
    <t>Net oil and products imports (GJ/USD PPP)</t>
  </si>
  <si>
    <t>Medium exports</t>
  </si>
  <si>
    <t>Net oil import profile</t>
  </si>
  <si>
    <t>High exports</t>
  </si>
  <si>
    <t>Policy recommendation matching:</t>
  </si>
  <si>
    <t xml:space="preserve"> • Prioritisation of public transport (through infrastructure expansion, new services and fare programmes, service improvements, prioritisation)
 • Cycling improvements (infrastructure, policies, parking, financial incentives)
 • Walking improvements  (infrastructure, policies, financial incentives)
 • Prioritisation of collective transport, walking and cycling in investments, planning and infrastructure
 • Rural transport development by providing access to all-weather roads
 • Integrate informal transport in public transport
 • Road tolls and parking fees for private vehicles on major roads and specific areas
 • Transit-oriented development and land use improvements (mixed use and compact city approaches)
 • Supporting policy frameworks (e.g., National Urban Mobility Plans, Sustainable Urban Mobility Plans in primary and secondary cities)</t>
  </si>
  <si>
    <t xml:space="preserve"> • Light-duty vehicle taxes (based on pollution, size, usage)
 • Light-duty vehicle import regulations (including bans)
 • Electric charging infrastructure (focusing on cars, buses, two/three-wheelers)
 • Electric vehicle procurement (focusing on cars, buses, two/three-wheelers)
 • Electric vehicle import levies (focusing on cars, buses, two/three-wheelers)
 • Sharing of electric vehicles (focusing on two/three-wheelers and cars)
 • Domestic production of electric vehicles
 • Encouragement of the gradual replacement of the fleet with newer vehicles</t>
  </si>
  <si>
    <t xml:space="preserve"> • Medium- and heavy-duty vehicle taxes (based on pollution, size, usage)
 • Medium- and heavy-duty vehicle import regulations (including bans)
 • Medium- and heavy-duty vehicle air pollution emission standards
 • Electric charging infrastructure for medium- and heavy-duty vehicles
 • Electric vehicle procurement (focusing on freight vehicles)
 • Electric vehicle import levies (focusing on freight vehicles)
 • Domestic production of electric vehicles
 • Shifting freight movement to more sustainable modes (rail, shipping)
 • Reduce empty load running by trucks, route optimisation, asset sharing</t>
  </si>
  <si>
    <t xml:space="preserve"> • Carbon tax and pricing mechanism
 • Emission trading scheme covering transport
 • Integrated approach, such as the Avoid-Shift-Improve framework for sustainable transport
 • Zero-emission zones in urban areas</t>
  </si>
  <si>
    <t xml:space="preserve"> • Prioritise sustainable transport in planning and investment frameworks
 • Investments in sustainable transport
 • Removal of inefficient fossil fuel subsidies
 • Shifting finance from polluting modes towards zero-emission vehicles
 • Introduce policies and incentives to support clean transport
 • Enabling private financing to the transport sector
 • Provision of financial support on transport for low-income households (e.g., transport subsidies, mobility passes, purchase subsidies)</t>
  </si>
  <si>
    <t xml:space="preserve"> • Transport greenhouse gas mitigation targets in NDCs and LT-LEDS, ideally aligned to the low-carbon transport pathways of the Intergovernmental Panel on Climate Change
 • Transport actions in NDCs and LT-LEDS, both on mitigation and adaptation in a comprehensive manner across Avoid-Shift-Improve
 • Alignment of targets in NDCs, LT-LEDS and national strategies
 • Phase out the sales of vehicles with internal combustion engines by a certain year
 • Taxes to incentivise (advanced) biofuels and clean energy sources
 • Vehicle emission regulatory policies (such as Euro III to VI)
 • CO2 performance standards for new light- and heavy-duty vehicles (Euro VII+)
 • Clean fuel regulatory policies</t>
  </si>
  <si>
    <t xml:space="preserve"> • Advanced biofuels
 • Renewable energy-sourced electricity for transport
 • Renewable energy increases in power mix
 • Carbon pricing to encourage the use of green/clean energy
 • Energy efficiency mandate
 • Fossil fuel tax
 • Fuel quality standards to reduce air pollutants, such as black carbon and other short-lived climate pollutants</t>
  </si>
  <si>
    <t xml:space="preserve"> • Road safety improvements focusing on safety of people walking, cycling, using motorcycles and using public transport
 • Speed limits on roads
 • Connectivity improvements to other countries (e.g. international, cross-border rail linkages)
 • Campaigns to promote usage of public transport, walking and cycling as well as electric mobility
 • Campaigns for ecodriving and more awareness about climate impacts of travel choices
 • Road transport network development with climate-proof design standards
 • Peer exchange and capacity building with countries facing similar challenges</t>
  </si>
  <si>
    <t>Country:</t>
  </si>
  <si>
    <t>2- TDI  Score</t>
  </si>
  <si>
    <t>Detailed description of every individual indicator used in the TDI. For every indicator, this sheet contains information about metrics, relevance and sources.</t>
  </si>
  <si>
    <t>Calculation</t>
  </si>
  <si>
    <t>A sheet with all necessary automated calculations for the TDI. It is protected and locked. This sheet should not be edited.</t>
  </si>
  <si>
    <r>
      <rPr>
        <b/>
        <sz val="10"/>
        <color theme="1"/>
        <rFont val="Arial"/>
        <family val="2"/>
      </rPr>
      <t>Get familiar with the TDI</t>
    </r>
    <r>
      <rPr>
        <sz val="10"/>
        <color theme="1"/>
        <rFont val="Arial"/>
        <family val="2"/>
      </rPr>
      <t xml:space="preserve">
Read the </t>
    </r>
    <r>
      <rPr>
        <sz val="10"/>
        <color rgb="FF1A91C9"/>
        <rFont val="Arial"/>
        <family val="2"/>
      </rPr>
      <t>Overview</t>
    </r>
    <r>
      <rPr>
        <sz val="10"/>
        <color theme="1"/>
        <rFont val="Arial"/>
        <family val="2"/>
      </rPr>
      <t>, the Toolkit introduction (</t>
    </r>
    <r>
      <rPr>
        <sz val="10"/>
        <color rgb="FF1A91C9"/>
        <rFont val="Arial"/>
        <family val="2"/>
      </rPr>
      <t>Sheet 1.a - Toolkit introduction</t>
    </r>
    <r>
      <rPr>
        <sz val="10"/>
        <color theme="1"/>
        <rFont val="Arial"/>
        <family val="2"/>
      </rPr>
      <t>) and the User instructions (</t>
    </r>
    <r>
      <rPr>
        <sz val="10"/>
        <color rgb="FF1A91C9"/>
        <rFont val="Arial"/>
        <family val="2"/>
      </rPr>
      <t>Sheet 1.b - User instructions</t>
    </r>
    <r>
      <rPr>
        <sz val="10"/>
        <color theme="1"/>
        <rFont val="Arial"/>
        <family val="2"/>
      </rPr>
      <t xml:space="preserve">) in the toolkit to get familiar with the TDI project and the toolkit’s purpose. </t>
    </r>
  </si>
  <si>
    <r>
      <rPr>
        <b/>
        <sz val="10"/>
        <color theme="1"/>
        <rFont val="Arial"/>
        <family val="2"/>
      </rPr>
      <t>Understand the indicators</t>
    </r>
    <r>
      <rPr>
        <sz val="10"/>
        <color theme="1"/>
        <rFont val="Arial"/>
        <family val="2"/>
      </rPr>
      <t xml:space="preserve">
To understand the data requirements of the TDI, look carefully at the indicators under each dimension of the index in the sheet titled </t>
    </r>
    <r>
      <rPr>
        <sz val="10"/>
        <color rgb="FF1A91C9"/>
        <rFont val="Arial"/>
        <family val="2"/>
      </rPr>
      <t>1.c - Indicator description</t>
    </r>
    <r>
      <rPr>
        <sz val="10"/>
        <color theme="1"/>
        <rFont val="Arial"/>
        <family val="2"/>
      </rPr>
      <t>. This includes the indicator names and their respective metrics and units, their relevance to the TDI, and, where available, potential public third-party data sources.</t>
    </r>
  </si>
  <si>
    <r>
      <rPr>
        <b/>
        <sz val="10"/>
        <color theme="1"/>
        <rFont val="Arial"/>
        <family val="2"/>
      </rPr>
      <t>Prepare your data</t>
    </r>
    <r>
      <rPr>
        <sz val="10"/>
        <color theme="1"/>
        <rFont val="Arial"/>
        <family val="2"/>
      </rPr>
      <t xml:space="preserve">
Based on the list of indicators and on the respective metrics and units in the sheet </t>
    </r>
    <r>
      <rPr>
        <sz val="10"/>
        <color rgb="FF1A91C9"/>
        <rFont val="Arial"/>
        <family val="2"/>
      </rPr>
      <t>1.c - Indicator description</t>
    </r>
    <r>
      <rPr>
        <sz val="10"/>
        <color theme="1"/>
        <rFont val="Arial"/>
        <family val="2"/>
      </rPr>
      <t xml:space="preserve">, prepare the data for your country or area of jurisdiction. Although not every indicator in every dimension needs to be covered, the general principle is that more data guarantees better results. To ensure the correctness of the TDI, please make sure to use the same units as indicated in the sheets </t>
    </r>
    <r>
      <rPr>
        <sz val="10"/>
        <color rgb="FF1A91C9"/>
        <rFont val="Arial"/>
        <family val="2"/>
      </rPr>
      <t>1.c - Indicator description</t>
    </r>
    <r>
      <rPr>
        <sz val="10"/>
        <color theme="1"/>
        <rFont val="Arial"/>
        <family val="2"/>
      </rPr>
      <t xml:space="preserve"> and </t>
    </r>
    <r>
      <rPr>
        <sz val="10"/>
        <color rgb="FF1A91C9"/>
        <rFont val="Arial"/>
        <family val="2"/>
      </rPr>
      <t>3 - Inputs</t>
    </r>
    <r>
      <rPr>
        <sz val="10"/>
        <color theme="1"/>
        <rFont val="Arial"/>
        <family val="2"/>
      </rPr>
      <t>. If you are missing any data for the country you want to assess, please explore the third-party data sources for potential data.</t>
    </r>
  </si>
  <si>
    <r>
      <rPr>
        <b/>
        <sz val="10"/>
        <color theme="1"/>
        <rFont val="Arial"/>
        <family val="2"/>
      </rPr>
      <t>Insert your data</t>
    </r>
    <r>
      <rPr>
        <sz val="10"/>
        <color theme="1"/>
        <rFont val="Arial"/>
        <family val="2"/>
      </rPr>
      <t xml:space="preserve">
Input the prepared data into column B of the </t>
    </r>
    <r>
      <rPr>
        <sz val="10"/>
        <color rgb="FF1A91C9"/>
        <rFont val="Arial"/>
        <family val="2"/>
      </rPr>
      <t>sheet 3 - Input</t>
    </r>
    <r>
      <rPr>
        <sz val="10"/>
        <color theme="1"/>
        <rFont val="Arial"/>
        <family val="2"/>
      </rPr>
      <t xml:space="preserve">. Make sure to add only numeric values and no letters or units. </t>
    </r>
    <r>
      <rPr>
        <b/>
        <sz val="10"/>
        <color theme="1"/>
        <rFont val="Arial"/>
        <family val="2"/>
      </rPr>
      <t>Copying and pasting values from other documents might cause errors</t>
    </r>
    <r>
      <rPr>
        <sz val="10"/>
        <color theme="1"/>
        <rFont val="Arial"/>
        <family val="2"/>
      </rPr>
      <t>. Please also ensure that you respect the units and format (number or percentage) indicated in column C of the sheet</t>
    </r>
    <r>
      <rPr>
        <sz val="10"/>
        <color rgb="FF1A91C9"/>
        <rFont val="Arial"/>
        <family val="2"/>
      </rPr>
      <t xml:space="preserve"> 3 - Input</t>
    </r>
    <r>
      <rPr>
        <sz val="10"/>
        <color theme="1"/>
        <rFont val="Arial"/>
        <family val="2"/>
      </rPr>
      <t>. Some indicators work with drop-down lists, so you can simply select the corresponding category relevant for your data. An illustration of the layout is shown below.</t>
    </r>
  </si>
  <si>
    <r>
      <rPr>
        <b/>
        <sz val="10"/>
        <color theme="1"/>
        <rFont val="Arial"/>
        <family val="2"/>
      </rPr>
      <t>Find the results</t>
    </r>
    <r>
      <rPr>
        <sz val="10"/>
        <color theme="1"/>
        <rFont val="Arial"/>
        <family val="2"/>
      </rPr>
      <t xml:space="preserve">
Check the results in the sheet</t>
    </r>
    <r>
      <rPr>
        <sz val="10"/>
        <color rgb="FF1A91C9"/>
        <rFont val="Arial"/>
        <family val="2"/>
      </rPr>
      <t xml:space="preserve"> 2 - TDI Score</t>
    </r>
    <r>
      <rPr>
        <sz val="10"/>
        <color theme="1"/>
        <rFont val="Arial"/>
        <family val="2"/>
      </rPr>
      <t>. The toolkit provides a TDI score for each dimension, as well as the scores for each of the indicators under a particular dimension. The dimension scores are then visualised, both as bar charts and as radial diagrams. The sheet</t>
    </r>
    <r>
      <rPr>
        <sz val="10"/>
        <color rgb="FF1A91C9"/>
        <rFont val="Arial"/>
        <family val="2"/>
      </rPr>
      <t xml:space="preserve"> 2 - TDI Score</t>
    </r>
    <r>
      <rPr>
        <sz val="10"/>
        <color theme="1"/>
        <rFont val="Arial"/>
        <family val="2"/>
      </rPr>
      <t xml:space="preserve"> also features explanations of how to interpret each score. In general, a higher score reflects a better performance for the indicators under this dimension. The highest potential score is 1, the lowest score is 0. Any data gaps in sheet </t>
    </r>
    <r>
      <rPr>
        <sz val="10"/>
        <color rgb="FF1A91C9"/>
        <rFont val="Arial"/>
        <family val="2"/>
      </rPr>
      <t>3 - Input</t>
    </r>
    <r>
      <rPr>
        <sz val="10"/>
        <color theme="1"/>
        <rFont val="Arial"/>
        <family val="2"/>
      </rPr>
      <t xml:space="preserve"> result in empty cells for the indicator scores. However, dimension scores will be provided as long as data for any indicator within a dimension are provided. The two lowest-scoring dimensions and their associated policy recommendations are shown.</t>
    </r>
  </si>
  <si>
    <r>
      <rPr>
        <b/>
        <sz val="10"/>
        <color theme="1"/>
        <rFont val="Arial"/>
        <family val="2"/>
      </rPr>
      <t>Explore the policy recommendations</t>
    </r>
    <r>
      <rPr>
        <sz val="10"/>
        <color theme="1"/>
        <rFont val="Arial"/>
        <family val="2"/>
      </rPr>
      <t xml:space="preserve">
After understanding the TDI results, take a look at the provided illustrative, non-prescriptive advice on policy actions. In the sheet </t>
    </r>
    <r>
      <rPr>
        <sz val="10"/>
        <color rgb="FF1A91C9"/>
        <rFont val="Arial"/>
        <family val="2"/>
      </rPr>
      <t>1.d - Policy guidance</t>
    </r>
    <r>
      <rPr>
        <sz val="10"/>
        <color theme="1"/>
        <rFont val="Arial"/>
        <family val="2"/>
      </rPr>
      <t>, material in support of these actions is listed.</t>
    </r>
  </si>
  <si>
    <r>
      <t xml:space="preserve">This diagnostic toolkit aims to </t>
    </r>
    <r>
      <rPr>
        <b/>
        <sz val="10"/>
        <color theme="1"/>
        <rFont val="Arial"/>
        <family val="2"/>
      </rPr>
      <t>assess progress and barriers</t>
    </r>
    <r>
      <rPr>
        <sz val="10"/>
        <color theme="1"/>
        <rFont val="Arial"/>
        <family val="2"/>
      </rPr>
      <t xml:space="preserve"> and enable evidence-based, time-sensitive, and targeted decisions </t>
    </r>
    <r>
      <rPr>
        <b/>
        <sz val="10"/>
        <color theme="1"/>
        <rFont val="Arial"/>
        <family val="2"/>
      </rPr>
      <t>on emissions reduction toward surface transport decarbonisation</t>
    </r>
    <r>
      <rPr>
        <sz val="10"/>
        <color theme="1"/>
        <rFont val="Arial"/>
        <family val="2"/>
      </rPr>
      <t xml:space="preserve"> in low- and middle-income countries (LMICs) in Sub-Saharan Africa and South Asia. </t>
    </r>
  </si>
  <si>
    <t>Date of assessment:</t>
  </si>
  <si>
    <t xml:space="preserve">This sheet features: 
 • The score for each dimension. 
 • A visualisation of the dimensions results.
 • Explanations on how to interpret the score.
 • The indicator scores are shown as well.
</t>
  </si>
  <si>
    <t>Visualisations of the TDI result:</t>
  </si>
  <si>
    <t>please fill out</t>
  </si>
  <si>
    <r>
      <t xml:space="preserve">Depending on the results, some policy measures might be considered. Please explore relevant material on policy recommendations in the sheet </t>
    </r>
    <r>
      <rPr>
        <sz val="10"/>
        <color rgb="FF1A91C9"/>
        <rFont val="Arial"/>
        <family val="2"/>
        <scheme val="minor"/>
      </rPr>
      <t>1.d - Policy Guidance</t>
    </r>
    <r>
      <rPr>
        <sz val="10"/>
        <color theme="1"/>
        <rFont val="Arial"/>
        <family val="2"/>
        <scheme val="minor"/>
      </rPr>
      <t>.</t>
    </r>
  </si>
  <si>
    <t>TDI User Guide</t>
  </si>
  <si>
    <t>Average CO2 per kilometre across vehicle sales (lge/100km)</t>
  </si>
  <si>
    <t>Sales of battery electric, plug-in hybrid electric, and fuel cell truck vehicles, as a share of new vehicles</t>
  </si>
  <si>
    <t>Share of zero-emission bus sales per year</t>
  </si>
  <si>
    <t>Investment in public transport (USD millions)</t>
  </si>
  <si>
    <t>National population</t>
  </si>
  <si>
    <t>TDI Methodology Brief</t>
  </si>
  <si>
    <r>
      <rPr>
        <b/>
        <sz val="9"/>
        <color theme="1"/>
        <rFont val="Arial"/>
        <family val="2"/>
      </rPr>
      <t>SLOCAT,</t>
    </r>
    <r>
      <rPr>
        <sz val="9"/>
        <color theme="1"/>
        <rFont val="Arial"/>
        <family val="2"/>
      </rPr>
      <t xml:space="preserve"> the </t>
    </r>
    <r>
      <rPr>
        <b/>
        <sz val="9"/>
        <color theme="1"/>
        <rFont val="Arial"/>
        <family val="2"/>
      </rPr>
      <t>Urban Electric Mobility Initiative (UEMI)</t>
    </r>
    <r>
      <rPr>
        <sz val="9"/>
        <color theme="1"/>
        <rFont val="Arial"/>
        <family val="2"/>
      </rPr>
      <t xml:space="preserve"> and experts </t>
    </r>
    <r>
      <rPr>
        <b/>
        <sz val="9"/>
        <color theme="1"/>
        <rFont val="Arial"/>
        <family val="2"/>
      </rPr>
      <t>Pierpaolo Cazzola, Lewis Fulton and Jacob Teter</t>
    </r>
    <r>
      <rPr>
        <sz val="9"/>
        <color theme="1"/>
        <rFont val="Arial"/>
        <family val="2"/>
      </rPr>
      <t xml:space="preserve"> worked on the </t>
    </r>
    <r>
      <rPr>
        <b/>
        <sz val="9"/>
        <color theme="1"/>
        <rFont val="Arial"/>
        <family val="2"/>
      </rPr>
      <t>Transport Decarbonisation Index (TDI)</t>
    </r>
    <r>
      <rPr>
        <sz val="9"/>
        <color theme="1"/>
        <rFont val="Arial"/>
        <family val="2"/>
      </rPr>
      <t>, a comprehensive indicator assessment on transport decarbonisation to support LMICs in the decarbonisation of their surface transport. The TDI can be an important support tool for policymakers in developing targeted emission reduction actions and supporting LMICs in fulfilling their climate pledges, which should ultimately achieve net zero by 2050 and support the global climate goal of limiting global warming to 1.5°C above pre-industrial levels. This spreadsheet toolkit functions as a diagnostic toolkit that can be applied by stakeholders to assess a country’s transport performance.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</si>
</sst>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2">
    <font>
      <sz val="10"/>
      <color rgb="FF000000"/>
      <name val="Arial"/>
      <scheme val="minor"/>
    </font>
    <font>
      <b/>
      <sz val="12"/>
      <color rgb="FF073763"/>
      <name val="Arial"/>
      <family val="2"/>
      <scheme val="minor"/>
    </font>
    <font>
      <sz val="10"/>
      <color theme="1"/>
      <name val="Arial"/>
      <family val="2"/>
      <scheme val="minor"/>
    </font>
    <font>
      <b/>
      <sz val="10"/>
      <color theme="1"/>
      <name val="Arial"/>
      <family val="2"/>
      <scheme val="minor"/>
    </font>
    <font>
      <sz val="10"/>
      <name val="Arial"/>
      <family val="2"/>
    </font>
    <font>
      <b/>
      <sz val="9"/>
      <color theme="1"/>
      <name val="Arial"/>
      <family val="2"/>
      <scheme val="minor"/>
    </font>
    <font>
      <sz val="9"/>
      <color theme="1"/>
      <name val="Arial"/>
      <family val="2"/>
      <scheme val="minor"/>
    </font>
    <font>
      <b/>
      <sz val="9"/>
      <color rgb="FFFF0000"/>
      <name val="Arial"/>
      <family val="2"/>
      <scheme val="minor"/>
    </font>
    <font>
      <b/>
      <sz val="9"/>
      <color rgb="FF38761D"/>
      <name val="Arial"/>
      <family val="2"/>
      <scheme val="minor"/>
    </font>
    <font>
      <b/>
      <u/>
      <sz val="9"/>
      <color rgb="FF38761D"/>
      <name val="Arial"/>
      <family val="2"/>
    </font>
    <font>
      <sz val="8"/>
      <color theme="1"/>
      <name val="Arial"/>
      <family val="2"/>
      <scheme val="minor"/>
    </font>
    <font>
      <i/>
      <sz val="10"/>
      <color rgb="FF000000"/>
      <name val="Arial"/>
      <family val="2"/>
    </font>
    <font>
      <sz val="10"/>
      <color rgb="FF000000"/>
      <name val="Arial"/>
      <family val="2"/>
    </font>
    <font>
      <b/>
      <sz val="10"/>
      <color rgb="FF000000"/>
      <name val="Arial"/>
      <family val="2"/>
    </font>
    <font>
      <sz val="10"/>
      <color theme="1"/>
      <name val="Arial"/>
      <family val="2"/>
    </font>
    <font>
      <b/>
      <sz val="10"/>
      <color theme="1"/>
      <name val="Arial"/>
      <family val="2"/>
    </font>
    <font>
      <sz val="12"/>
      <color rgb="FF000000"/>
      <name val="Calibri"/>
      <family val="2"/>
    </font>
    <font>
      <vertAlign val="subscript"/>
      <sz val="10"/>
      <name val="Arial"/>
      <family val="2"/>
    </font>
    <font>
      <sz val="10.5"/>
      <color rgb="FF4D4D4D"/>
      <name val="Arial"/>
      <family val="2"/>
      <scheme val="minor"/>
    </font>
    <font>
      <vertAlign val="subscript"/>
      <sz val="10"/>
      <color rgb="FF000000"/>
      <name val="Arial"/>
      <family val="2"/>
    </font>
    <font>
      <sz val="10"/>
      <name val="Arial"/>
      <family val="2"/>
      <scheme val="minor"/>
    </font>
    <font>
      <b/>
      <sz val="10"/>
      <name val="Arial"/>
      <family val="2"/>
    </font>
    <font>
      <u/>
      <sz val="10"/>
      <color theme="10"/>
      <name val="Arial"/>
      <family val="2"/>
      <scheme val="minor"/>
    </font>
    <font>
      <b/>
      <sz val="9"/>
      <color theme="1"/>
      <name val="Arial"/>
      <family val="2"/>
    </font>
    <font>
      <sz val="9"/>
      <color theme="1"/>
      <name val="Arial"/>
      <family val="2"/>
    </font>
    <font>
      <sz val="9"/>
      <color rgb="FF000000"/>
      <name val="Arial"/>
      <family val="2"/>
      <scheme val="minor"/>
    </font>
    <font>
      <sz val="9"/>
      <name val="Arial"/>
      <family val="2"/>
    </font>
    <font>
      <i/>
      <sz val="8"/>
      <color theme="1"/>
      <name val="Arial"/>
      <family val="2"/>
      <scheme val="minor"/>
    </font>
    <font>
      <i/>
      <sz val="8"/>
      <color rgb="FF000000"/>
      <name val="Arial"/>
      <family val="2"/>
      <scheme val="minor"/>
    </font>
    <font>
      <b/>
      <i/>
      <sz val="8"/>
      <color theme="2" tint="-0.499984740745262"/>
      <name val="Arial"/>
      <family val="2"/>
      <scheme val="minor"/>
    </font>
    <font>
      <i/>
      <sz val="8"/>
      <color theme="2" tint="-0.499984740745262"/>
      <name val="Arial"/>
      <family val="2"/>
      <scheme val="minor"/>
    </font>
    <font>
      <b/>
      <sz val="8"/>
      <color theme="1"/>
      <name val="Arial"/>
      <family val="2"/>
      <scheme val="minor"/>
    </font>
    <font>
      <b/>
      <sz val="10"/>
      <color rgb="FF000000"/>
      <name val="Arial"/>
      <family val="2"/>
      <scheme val="minor"/>
    </font>
    <font>
      <sz val="10"/>
      <color rgb="FF000000"/>
      <name val="Arial"/>
      <family val="2"/>
      <scheme val="minor"/>
    </font>
    <font>
      <b/>
      <sz val="10"/>
      <name val="Arial"/>
      <family val="2"/>
      <scheme val="minor"/>
    </font>
    <font>
      <b/>
      <sz val="8"/>
      <color rgb="FF000000"/>
      <name val="Arial"/>
      <family val="2"/>
      <scheme val="minor"/>
    </font>
    <font>
      <sz val="10"/>
      <color rgb="FF00B0F0"/>
      <name val="Arial"/>
      <family val="2"/>
    </font>
    <font>
      <b/>
      <sz val="11"/>
      <color theme="1"/>
      <name val="Arial"/>
      <family val="2"/>
      <scheme val="minor"/>
    </font>
    <font>
      <b/>
      <sz val="10.5"/>
      <name val="Arial"/>
      <family val="2"/>
      <scheme val="minor"/>
    </font>
    <font>
      <b/>
      <sz val="12"/>
      <color theme="2"/>
      <name val="Arial"/>
      <family val="2"/>
      <scheme val="minor"/>
    </font>
    <font>
      <sz val="10"/>
      <color theme="2"/>
      <name val="Arial"/>
      <family val="2"/>
    </font>
    <font>
      <u/>
      <sz val="10"/>
      <color theme="4" tint="-0.249977111117893"/>
      <name val="Arial"/>
      <family val="2"/>
    </font>
    <font>
      <u/>
      <sz val="10"/>
      <color theme="4" tint="-0.249977111117893"/>
      <name val="Arial"/>
      <family val="2"/>
      <scheme val="minor"/>
    </font>
    <font>
      <sz val="10"/>
      <color theme="1"/>
      <name val="Arial"/>
      <family val="2"/>
      <scheme val="major"/>
    </font>
    <font>
      <u/>
      <sz val="10"/>
      <color theme="4" tint="-0.249977111117893"/>
      <name val="Arial"/>
      <family val="2"/>
      <scheme val="major"/>
    </font>
    <font>
      <u/>
      <sz val="10"/>
      <color theme="4" tint="-0.249977111117893"/>
      <name val="&quot;Aptos Narrow&quot;"/>
    </font>
    <font>
      <u/>
      <sz val="10"/>
      <color theme="4" tint="-0.249977111117893"/>
      <name val="&quot;Aptos Narrow&quot;, sans-serif"/>
    </font>
    <font>
      <u/>
      <sz val="11"/>
      <color theme="4" tint="-0.249977111117893"/>
      <name val="&quot;Aptos Narrow&quot;"/>
    </font>
    <font>
      <u/>
      <sz val="11"/>
      <color theme="4" tint="-0.249977111117893"/>
      <name val="&quot;Aptos Narrow&quot;, sans-serif"/>
    </font>
    <font>
      <sz val="10"/>
      <color theme="0"/>
      <name val="Arial"/>
      <family val="2"/>
      <scheme val="minor"/>
    </font>
    <font>
      <b/>
      <sz val="11"/>
      <color theme="0"/>
      <name val="Arial"/>
      <family val="2"/>
      <scheme val="minor"/>
    </font>
    <font>
      <u/>
      <sz val="9"/>
      <color theme="10"/>
      <name val="Arial"/>
      <family val="2"/>
      <scheme val="minor"/>
    </font>
    <font>
      <b/>
      <sz val="10"/>
      <color theme="0"/>
      <name val="Arial"/>
      <family val="2"/>
      <scheme val="minor"/>
    </font>
    <font>
      <b/>
      <sz val="10.5"/>
      <color theme="0"/>
      <name val="Arial"/>
      <family val="2"/>
      <scheme val="minor"/>
    </font>
    <font>
      <b/>
      <sz val="7"/>
      <color theme="0"/>
      <name val="Times New Roman"/>
      <family val="1"/>
    </font>
    <font>
      <b/>
      <sz val="11"/>
      <color rgb="FF2E5180"/>
      <name val="Arial"/>
      <family val="2"/>
      <scheme val="minor"/>
    </font>
    <font>
      <sz val="10"/>
      <color theme="2" tint="-0.499984740745262"/>
      <name val="Arial"/>
      <family val="2"/>
      <scheme val="minor"/>
    </font>
    <font>
      <sz val="10"/>
      <color theme="2" tint="-0.499984740745262"/>
      <name val="Arial"/>
      <family val="2"/>
    </font>
    <font>
      <sz val="9"/>
      <color theme="2" tint="-0.499984740745262"/>
      <name val="Arial"/>
      <family val="2"/>
      <scheme val="minor"/>
    </font>
    <font>
      <sz val="8"/>
      <color theme="2" tint="-0.499984740745262"/>
      <name val="Arial"/>
      <family val="2"/>
      <scheme val="minor"/>
    </font>
    <font>
      <sz val="10"/>
      <color rgb="FF000000"/>
      <name val="Arial"/>
      <family val="2"/>
      <scheme val="minor"/>
    </font>
    <font>
      <b/>
      <i/>
      <sz val="8"/>
      <color theme="1"/>
      <name val="Arial"/>
      <family val="2"/>
      <scheme val="minor"/>
    </font>
    <font>
      <i/>
      <sz val="10"/>
      <color rgb="FFFF0000"/>
      <name val="Arial"/>
      <family val="2"/>
    </font>
    <font>
      <b/>
      <u/>
      <sz val="9"/>
      <color theme="4"/>
      <name val="Arial"/>
      <family val="2"/>
    </font>
    <font>
      <b/>
      <u/>
      <sz val="9"/>
      <color theme="4"/>
      <name val="Arial"/>
      <family val="2"/>
      <scheme val="minor"/>
    </font>
    <font>
      <b/>
      <sz val="10"/>
      <color rgb="FF000000"/>
      <name val="Arial"/>
      <family val="2"/>
      <scheme val="minor"/>
    </font>
    <font>
      <sz val="10"/>
      <color rgb="FF1A91C9"/>
      <name val="Arial"/>
      <family val="2"/>
    </font>
    <font>
      <b/>
      <sz val="7"/>
      <color theme="0"/>
      <name val="Arial"/>
      <family val="2"/>
    </font>
    <font>
      <b/>
      <sz val="10.5"/>
      <color theme="0"/>
      <name val="Arial"/>
      <family val="2"/>
    </font>
    <font>
      <sz val="10"/>
      <color rgb="FF4D4D4D"/>
      <name val="Arial"/>
      <family val="2"/>
    </font>
    <font>
      <sz val="10.5"/>
      <color rgb="FF4D4D4D"/>
      <name val="Arial"/>
      <family val="2"/>
    </font>
    <font>
      <sz val="12"/>
      <color rgb="FF000000"/>
      <name val="Arial"/>
      <family val="2"/>
    </font>
    <font>
      <sz val="10"/>
      <color theme="0"/>
      <name val="Arial"/>
      <family val="2"/>
    </font>
    <font>
      <b/>
      <sz val="12"/>
      <color rgb="FF2E5180"/>
      <name val="Arial"/>
      <family val="2"/>
      <scheme val="minor"/>
    </font>
    <font>
      <b/>
      <sz val="12"/>
      <color theme="0"/>
      <name val="Arial"/>
      <family val="2"/>
      <scheme val="major"/>
    </font>
    <font>
      <b/>
      <sz val="16"/>
      <color rgb="FFA8EEFF"/>
      <name val="Arial"/>
      <family val="2"/>
      <scheme val="major"/>
    </font>
    <font>
      <b/>
      <sz val="14"/>
      <color rgb="FFA8EEFF"/>
      <name val="Arial"/>
      <family val="2"/>
      <scheme val="major"/>
    </font>
    <font>
      <b/>
      <i/>
      <sz val="10"/>
      <color rgb="FF000000"/>
      <name val="Arial"/>
      <family val="2"/>
    </font>
    <font>
      <b/>
      <sz val="18"/>
      <color theme="0"/>
      <name val="Arial"/>
      <family val="2"/>
      <scheme val="minor"/>
    </font>
    <font>
      <b/>
      <sz val="18"/>
      <color rgb="FF000000"/>
      <name val="Arial"/>
      <family val="2"/>
      <scheme val="minor"/>
    </font>
    <font>
      <b/>
      <sz val="12"/>
      <color theme="1"/>
      <name val="Arial"/>
      <family val="2"/>
      <scheme val="minor"/>
    </font>
    <font>
      <i/>
      <sz val="8"/>
      <color theme="0"/>
      <name val="Arial"/>
      <family val="2"/>
      <scheme val="minor"/>
    </font>
    <font>
      <vertAlign val="subscript"/>
      <sz val="10"/>
      <color theme="1"/>
      <name val="Arial"/>
      <family val="2"/>
    </font>
    <font>
      <b/>
      <sz val="11"/>
      <color rgb="FF000000"/>
      <name val="Arial"/>
      <family val="2"/>
      <scheme val="minor"/>
    </font>
    <font>
      <b/>
      <i/>
      <sz val="9"/>
      <color rgb="FF2E5180"/>
      <name val="Arial"/>
      <family val="2"/>
    </font>
    <font>
      <b/>
      <i/>
      <sz val="9"/>
      <color rgb="FF2E5180"/>
      <name val="Arial"/>
      <family val="2"/>
      <scheme val="minor"/>
    </font>
    <font>
      <sz val="9"/>
      <color theme="2" tint="-0.499984740745262"/>
      <name val="Arial"/>
      <family val="2"/>
    </font>
    <font>
      <i/>
      <sz val="10"/>
      <color rgb="FF000000"/>
      <name val="Arial"/>
      <family val="2"/>
      <scheme val="minor"/>
    </font>
    <font>
      <i/>
      <sz val="10"/>
      <color theme="4" tint="-0.249977111117893"/>
      <name val="Arial"/>
      <family val="2"/>
      <scheme val="minor"/>
    </font>
    <font>
      <u/>
      <sz val="10"/>
      <color rgb="FF0000FF"/>
      <name val="Arial"/>
      <family val="2"/>
    </font>
    <font>
      <sz val="12"/>
      <color rgb="FF2E5180"/>
      <name val="Arial"/>
      <family val="2"/>
      <scheme val="minor"/>
    </font>
    <font>
      <b/>
      <sz val="14"/>
      <color rgb="FF2E5180"/>
      <name val="Arial"/>
      <family val="2"/>
      <scheme val="minor"/>
    </font>
    <font>
      <sz val="10"/>
      <name val="Arial"/>
    </font>
    <font>
      <b/>
      <sz val="10"/>
      <color rgb="FFFF0000"/>
      <name val="Arial"/>
      <family val="2"/>
      <scheme val="minor"/>
    </font>
    <font>
      <i/>
      <sz val="10"/>
      <color rgb="FF000000"/>
      <name val="Arial"/>
      <scheme val="minor"/>
    </font>
    <font>
      <b/>
      <u/>
      <sz val="9"/>
      <color theme="6"/>
      <name val="Arial"/>
      <family val="2"/>
    </font>
    <font>
      <b/>
      <sz val="10"/>
      <color rgb="FF4D4D4D"/>
      <name val="Arial"/>
      <family val="2"/>
    </font>
    <font>
      <i/>
      <sz val="10"/>
      <color rgb="FF2E5180"/>
      <name val="Arial"/>
      <family val="2"/>
      <scheme val="minor"/>
    </font>
    <font>
      <sz val="10"/>
      <color rgb="FF1A91C9"/>
      <name val="Arial"/>
      <family val="2"/>
      <scheme val="minor"/>
    </font>
    <font>
      <b/>
      <sz val="10"/>
      <color rgb="FF2E5180"/>
      <name val="Arial"/>
      <family val="2"/>
    </font>
    <font>
      <b/>
      <sz val="10"/>
      <color rgb="FF2E5180"/>
      <name val="Arial"/>
      <family val="2"/>
      <scheme val="minor"/>
    </font>
    <font>
      <b/>
      <u/>
      <sz val="9"/>
      <color rgb="FF002060"/>
      <name val="Arial"/>
      <family val="2"/>
      <scheme val="minor"/>
    </font>
  </fonts>
  <fills count="22">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3F3F3"/>
        <bgColor rgb="FFF3F3F3"/>
      </patternFill>
    </fill>
    <fill>
      <patternFill patternType="solid">
        <fgColor theme="0"/>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4.9989318521683403E-2"/>
        <bgColor indexed="64"/>
      </patternFill>
    </fill>
    <fill>
      <patternFill patternType="solid">
        <fgColor rgb="FF2E5180"/>
        <bgColor indexed="64"/>
      </patternFill>
    </fill>
    <fill>
      <patternFill patternType="solid">
        <fgColor rgb="FFC2E9FB"/>
        <bgColor indexed="64"/>
      </patternFill>
    </fill>
    <fill>
      <patternFill patternType="solid">
        <fgColor rgb="FFC2E9FB"/>
        <bgColor rgb="FFD9EAD3"/>
      </patternFill>
    </fill>
    <fill>
      <patternFill patternType="solid">
        <fgColor rgb="FFC2E9FB"/>
        <bgColor rgb="FFF4CCCC"/>
      </patternFill>
    </fill>
    <fill>
      <patternFill patternType="solid">
        <fgColor rgb="FF2E5180"/>
        <bgColor rgb="FFFFF2CC"/>
      </patternFill>
    </fill>
    <fill>
      <patternFill patternType="solid">
        <fgColor theme="0"/>
        <bgColor rgb="FFFFFFFF"/>
      </patternFill>
    </fill>
    <fill>
      <patternFill patternType="solid">
        <fgColor rgb="FF1A91C9"/>
        <bgColor rgb="FFFFF2CC"/>
      </patternFill>
    </fill>
    <fill>
      <patternFill patternType="solid">
        <fgColor rgb="FF1A91C9"/>
        <bgColor indexed="64"/>
      </patternFill>
    </fill>
    <fill>
      <patternFill patternType="solid">
        <fgColor rgb="FFA8EDFF"/>
        <bgColor indexed="64"/>
      </patternFill>
    </fill>
    <fill>
      <patternFill patternType="solid">
        <fgColor rgb="FFA8EDFF"/>
        <bgColor rgb="FFFFF2CC"/>
      </patternFill>
    </fill>
    <fill>
      <patternFill patternType="solid">
        <fgColor rgb="FFED4F29"/>
        <bgColor indexed="64"/>
      </patternFill>
    </fill>
    <fill>
      <patternFill patternType="solid">
        <fgColor rgb="FF1A91C9"/>
        <bgColor rgb="FFF3F3F3"/>
      </patternFill>
    </fill>
    <fill>
      <patternFill patternType="solid">
        <fgColor rgb="FF2E5180"/>
        <bgColor theme="0"/>
      </patternFill>
    </fill>
  </fills>
  <borders count="70">
    <border>
      <left/>
      <right/>
      <top/>
      <bottom/>
      <diagonal/>
    </border>
    <border>
      <left style="thin">
        <color rgb="FFFFFFFF"/>
      </left>
      <right style="thin">
        <color rgb="FFFFFFFF"/>
      </right>
      <top style="thin">
        <color rgb="FFFFFFFF"/>
      </top>
      <bottom style="thin">
        <color rgb="FFFFFFFF"/>
      </bottom>
      <diagonal/>
    </border>
    <border>
      <left/>
      <right style="thin">
        <color rgb="FFF3F3F3"/>
      </right>
      <top/>
      <bottom style="thin">
        <color rgb="FFF3F3F3"/>
      </bottom>
      <diagonal/>
    </border>
    <border>
      <left style="thin">
        <color rgb="FFF3F3F3"/>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right style="thin">
        <color rgb="FFF3F3F3"/>
      </right>
      <top style="thin">
        <color rgb="FFF3F3F3"/>
      </top>
      <bottom style="thin">
        <color rgb="FFF3F3F3"/>
      </bottom>
      <diagonal/>
    </border>
    <border>
      <left style="thin">
        <color rgb="FFF3F3F3"/>
      </left>
      <right/>
      <top style="thin">
        <color rgb="FFF3F3F3"/>
      </top>
      <bottom style="thin">
        <color rgb="FFFFFFFF"/>
      </bottom>
      <diagonal/>
    </border>
    <border>
      <left/>
      <right/>
      <top style="thin">
        <color rgb="FFF3F3F3"/>
      </top>
      <bottom style="thin">
        <color rgb="FFFFFFFF"/>
      </bottom>
      <diagonal/>
    </border>
    <border>
      <left/>
      <right style="thin">
        <color rgb="FFFFFFFF"/>
      </right>
      <top style="thin">
        <color rgb="FFF3F3F3"/>
      </top>
      <bottom style="thin">
        <color rgb="FFFFFFFF"/>
      </bottom>
      <diagonal/>
    </border>
    <border>
      <left/>
      <right style="thin">
        <color rgb="FFF3F3F3"/>
      </right>
      <top style="thin">
        <color rgb="FFF3F3F3"/>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FFFFFF"/>
      </left>
      <right style="thin">
        <color rgb="FFFFFFFF"/>
      </right>
      <top style="thin">
        <color rgb="FFFFFFFF"/>
      </top>
      <bottom style="medium">
        <color indexed="64"/>
      </bottom>
      <diagonal/>
    </border>
    <border>
      <left style="thin">
        <color rgb="FF2E5180"/>
      </left>
      <right/>
      <top style="thin">
        <color rgb="FF2E5180"/>
      </top>
      <bottom/>
      <diagonal/>
    </border>
    <border>
      <left/>
      <right/>
      <top style="thin">
        <color rgb="FF2E5180"/>
      </top>
      <bottom/>
      <diagonal/>
    </border>
    <border>
      <left style="thin">
        <color rgb="FF2E5180"/>
      </left>
      <right/>
      <top/>
      <bottom/>
      <diagonal/>
    </border>
    <border>
      <left/>
      <right style="thin">
        <color rgb="FF2E5180"/>
      </right>
      <top/>
      <bottom/>
      <diagonal/>
    </border>
    <border>
      <left style="thin">
        <color rgb="FF2E5180"/>
      </left>
      <right/>
      <top/>
      <bottom style="thin">
        <color rgb="FF2E5180"/>
      </bottom>
      <diagonal/>
    </border>
    <border>
      <left/>
      <right/>
      <top/>
      <bottom style="thin">
        <color rgb="FF2E5180"/>
      </bottom>
      <diagonal/>
    </border>
    <border>
      <left/>
      <right style="thin">
        <color rgb="FF2E5180"/>
      </right>
      <top/>
      <bottom style="thin">
        <color rgb="FF2E5180"/>
      </bottom>
      <diagonal/>
    </border>
    <border>
      <left style="thin">
        <color rgb="FF2E5180"/>
      </left>
      <right style="thin">
        <color rgb="FF2E5180"/>
      </right>
      <top style="thin">
        <color rgb="FF2E5180"/>
      </top>
      <bottom/>
      <diagonal/>
    </border>
    <border>
      <left style="thin">
        <color rgb="FF2E5180"/>
      </left>
      <right style="thin">
        <color rgb="FF2E5180"/>
      </right>
      <top/>
      <bottom/>
      <diagonal/>
    </border>
    <border>
      <left style="thin">
        <color rgb="FF2E5180"/>
      </left>
      <right style="thin">
        <color rgb="FF2E5180"/>
      </right>
      <top/>
      <bottom style="thin">
        <color rgb="FF2E518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s>
  <cellStyleXfs count="3">
    <xf numFmtId="0" fontId="0" fillId="0" borderId="0"/>
    <xf numFmtId="0" fontId="22" fillId="0" borderId="0" applyNumberFormat="0" applyFill="0" applyBorder="0" applyAlignment="0" applyProtection="0"/>
    <xf numFmtId="9" fontId="60" fillId="0" borderId="0" applyFont="0" applyFill="0" applyBorder="0" applyAlignment="0" applyProtection="0"/>
  </cellStyleXfs>
  <cellXfs count="508">
    <xf numFmtId="0" fontId="0" fillId="0" borderId="0" xfId="0"/>
    <xf numFmtId="0" fontId="2" fillId="3" borderId="1" xfId="0" applyFont="1" applyFill="1" applyBorder="1"/>
    <xf numFmtId="0" fontId="2" fillId="2" borderId="1" xfId="0" applyFont="1" applyFill="1" applyBorder="1" applyAlignment="1">
      <alignment horizontal="left"/>
    </xf>
    <xf numFmtId="0" fontId="2" fillId="0" borderId="1" xfId="0" applyFont="1" applyBorder="1" applyAlignment="1">
      <alignment horizontal="left"/>
    </xf>
    <xf numFmtId="0" fontId="2" fillId="0" borderId="1" xfId="0" applyFont="1" applyBorder="1"/>
    <xf numFmtId="0" fontId="3" fillId="2" borderId="1" xfId="0" applyFont="1" applyFill="1" applyBorder="1" applyAlignment="1">
      <alignment horizontal="center"/>
    </xf>
    <xf numFmtId="0" fontId="5" fillId="2" borderId="1" xfId="0" applyFont="1" applyFill="1" applyBorder="1" applyAlignment="1">
      <alignment horizontal="left" vertical="center"/>
    </xf>
    <xf numFmtId="0" fontId="7" fillId="2" borderId="1" xfId="0" applyFont="1" applyFill="1" applyBorder="1" applyAlignment="1">
      <alignment horizontal="left" vertical="center"/>
    </xf>
    <xf numFmtId="0" fontId="8" fillId="2" borderId="1" xfId="0" applyFont="1" applyFill="1" applyBorder="1" applyAlignment="1">
      <alignment horizontal="left" vertical="center"/>
    </xf>
    <xf numFmtId="0" fontId="9" fillId="4" borderId="10" xfId="0" applyFont="1" applyFill="1" applyBorder="1" applyAlignment="1">
      <alignment horizontal="left" vertical="center"/>
    </xf>
    <xf numFmtId="0" fontId="3" fillId="2" borderId="1" xfId="0" applyFont="1" applyFill="1" applyBorder="1" applyAlignment="1">
      <alignment horizontal="left"/>
    </xf>
    <xf numFmtId="0" fontId="3" fillId="3" borderId="1" xfId="0" applyFont="1" applyFill="1" applyBorder="1" applyAlignment="1">
      <alignment horizontal="left"/>
    </xf>
    <xf numFmtId="0" fontId="10" fillId="3" borderId="1" xfId="0" applyFont="1" applyFill="1" applyBorder="1"/>
    <xf numFmtId="0" fontId="11" fillId="2" borderId="1" xfId="0" applyFont="1" applyFill="1" applyBorder="1" applyAlignment="1">
      <alignment horizontal="left" wrapText="1"/>
    </xf>
    <xf numFmtId="0" fontId="3"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xf numFmtId="0" fontId="2" fillId="2" borderId="1" xfId="0" applyFont="1" applyFill="1" applyBorder="1" applyAlignment="1">
      <alignment wrapText="1"/>
    </xf>
    <xf numFmtId="0" fontId="2" fillId="0" borderId="0" xfId="0" applyFont="1" applyAlignment="1">
      <alignment horizontal="left"/>
    </xf>
    <xf numFmtId="0" fontId="2" fillId="0" borderId="1" xfId="0" applyFont="1" applyBorder="1" applyAlignment="1">
      <alignment wrapText="1"/>
    </xf>
    <xf numFmtId="0" fontId="2" fillId="0" borderId="0" xfId="0" applyFont="1" applyAlignment="1">
      <alignment wrapText="1"/>
    </xf>
    <xf numFmtId="0" fontId="2" fillId="0" borderId="0" xfId="0" applyFont="1"/>
    <xf numFmtId="0" fontId="2" fillId="0" borderId="18" xfId="0" applyFont="1" applyBorder="1"/>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xf numFmtId="0" fontId="20" fillId="0" borderId="0" xfId="0" applyFont="1"/>
    <xf numFmtId="0" fontId="0" fillId="0" borderId="0" xfId="0" applyAlignment="1">
      <alignment wrapText="1"/>
    </xf>
    <xf numFmtId="0" fontId="30" fillId="0" borderId="0" xfId="0" applyFont="1"/>
    <xf numFmtId="0" fontId="29" fillId="0" borderId="0" xfId="0" applyFont="1"/>
    <xf numFmtId="0" fontId="2" fillId="0" borderId="26" xfId="0" applyFont="1" applyBorder="1"/>
    <xf numFmtId="0" fontId="2" fillId="0" borderId="28" xfId="0" applyFont="1" applyBorder="1"/>
    <xf numFmtId="0" fontId="20" fillId="0" borderId="34" xfId="0" applyFont="1" applyBorder="1"/>
    <xf numFmtId="0" fontId="2" fillId="0" borderId="34" xfId="0" applyFont="1" applyBorder="1"/>
    <xf numFmtId="0" fontId="2" fillId="0" borderId="34" xfId="0" applyFont="1" applyBorder="1" applyAlignment="1">
      <alignment horizontal="left" vertical="center" wrapText="1"/>
    </xf>
    <xf numFmtId="0" fontId="2" fillId="0" borderId="36" xfId="0" applyFont="1" applyBorder="1"/>
    <xf numFmtId="0" fontId="2" fillId="0" borderId="27" xfId="0" applyFont="1" applyBorder="1"/>
    <xf numFmtId="0" fontId="2" fillId="0" borderId="30" xfId="0" applyFont="1" applyBorder="1" applyAlignment="1">
      <alignment vertical="center" wrapText="1"/>
    </xf>
    <xf numFmtId="0" fontId="2" fillId="0" borderId="30" xfId="0" applyFont="1" applyBorder="1"/>
    <xf numFmtId="0" fontId="2" fillId="0" borderId="27" xfId="0" applyFont="1" applyBorder="1" applyAlignment="1">
      <alignment vertical="center" wrapText="1"/>
    </xf>
    <xf numFmtId="0" fontId="0" fillId="0" borderId="27" xfId="0" applyBorder="1"/>
    <xf numFmtId="0" fontId="2" fillId="0" borderId="27" xfId="0" applyFont="1" applyBorder="1" applyAlignment="1">
      <alignment wrapText="1"/>
    </xf>
    <xf numFmtId="0" fontId="2" fillId="0" borderId="30" xfId="0" applyFont="1" applyBorder="1" applyAlignment="1">
      <alignment wrapText="1"/>
    </xf>
    <xf numFmtId="0" fontId="34" fillId="0" borderId="0" xfId="0" applyFont="1"/>
    <xf numFmtId="0" fontId="2" fillId="8" borderId="20" xfId="0" applyFont="1" applyFill="1" applyBorder="1"/>
    <xf numFmtId="0" fontId="32" fillId="0" borderId="0" xfId="0" applyFont="1"/>
    <xf numFmtId="0" fontId="33" fillId="0" borderId="0" xfId="0" applyFont="1"/>
    <xf numFmtId="0" fontId="4" fillId="0" borderId="28" xfId="0" applyFont="1" applyBorder="1" applyAlignment="1">
      <alignment vertical="center" wrapText="1"/>
    </xf>
    <xf numFmtId="0" fontId="4" fillId="0" borderId="26" xfId="0" applyFont="1" applyBorder="1" applyAlignment="1">
      <alignment vertical="center" wrapText="1"/>
    </xf>
    <xf numFmtId="0" fontId="4" fillId="0" borderId="12" xfId="0" applyFont="1" applyBorder="1"/>
    <xf numFmtId="0" fontId="4" fillId="0" borderId="13" xfId="0" applyFont="1" applyBorder="1"/>
    <xf numFmtId="0" fontId="40" fillId="9" borderId="12" xfId="0" applyFont="1" applyFill="1" applyBorder="1"/>
    <xf numFmtId="4" fontId="32" fillId="6" borderId="35" xfId="0" applyNumberFormat="1" applyFont="1" applyFill="1" applyBorder="1" applyAlignment="1">
      <alignment horizontal="center"/>
    </xf>
    <xf numFmtId="0" fontId="12" fillId="0" borderId="26" xfId="0" applyFont="1" applyBorder="1" applyAlignment="1">
      <alignment vertical="center" wrapText="1"/>
    </xf>
    <xf numFmtId="0" fontId="41" fillId="0" borderId="27" xfId="0" applyFont="1" applyBorder="1" applyAlignment="1">
      <alignment horizontal="left" vertical="center" wrapText="1"/>
    </xf>
    <xf numFmtId="0" fontId="12" fillId="0" borderId="28" xfId="0" applyFont="1" applyBorder="1" applyAlignment="1">
      <alignment vertical="center" wrapText="1"/>
    </xf>
    <xf numFmtId="0" fontId="2" fillId="0" borderId="29" xfId="0" applyFont="1" applyBorder="1" applyAlignment="1">
      <alignment vertical="center" wrapText="1"/>
    </xf>
    <xf numFmtId="0" fontId="41" fillId="0" borderId="30" xfId="0" applyFont="1" applyBorder="1" applyAlignment="1">
      <alignment horizontal="left" vertical="center" wrapText="1"/>
    </xf>
    <xf numFmtId="0" fontId="33" fillId="0" borderId="0" xfId="0" applyFont="1" applyAlignment="1">
      <alignment horizontal="left" vertical="center" wrapText="1"/>
    </xf>
    <xf numFmtId="0" fontId="42" fillId="0" borderId="27" xfId="0" applyFont="1" applyBorder="1" applyAlignment="1">
      <alignment horizontal="left" vertical="center" wrapText="1"/>
    </xf>
    <xf numFmtId="0" fontId="33" fillId="0" borderId="0" xfId="0" applyFont="1" applyAlignment="1">
      <alignment horizontal="left"/>
    </xf>
    <xf numFmtId="0" fontId="2" fillId="0" borderId="29" xfId="0" applyFont="1" applyBorder="1" applyAlignment="1">
      <alignment horizontal="left"/>
    </xf>
    <xf numFmtId="0" fontId="42" fillId="0" borderId="30" xfId="0" applyFont="1" applyBorder="1" applyAlignment="1">
      <alignment horizontal="left" vertical="center" wrapText="1"/>
    </xf>
    <xf numFmtId="0" fontId="44" fillId="0" borderId="27" xfId="0" applyFont="1" applyBorder="1" applyAlignment="1">
      <alignment horizontal="left" vertical="center" wrapText="1"/>
    </xf>
    <xf numFmtId="0" fontId="4" fillId="0" borderId="0" xfId="0" applyFont="1" applyAlignment="1">
      <alignment vertical="center" wrapText="1"/>
    </xf>
    <xf numFmtId="0" fontId="45" fillId="0" borderId="27" xfId="0" applyFont="1" applyBorder="1" applyAlignment="1">
      <alignment horizontal="left" vertical="center" wrapText="1"/>
    </xf>
    <xf numFmtId="0" fontId="4" fillId="0" borderId="29" xfId="0" applyFont="1" applyBorder="1"/>
    <xf numFmtId="0" fontId="45" fillId="0" borderId="30" xfId="0" applyFont="1" applyBorder="1" applyAlignment="1">
      <alignment horizontal="left" vertical="center" wrapText="1"/>
    </xf>
    <xf numFmtId="0" fontId="14" fillId="2" borderId="29" xfId="0" applyFont="1" applyFill="1" applyBorder="1"/>
    <xf numFmtId="0" fontId="47" fillId="0" borderId="30" xfId="0" applyFont="1" applyBorder="1" applyAlignment="1">
      <alignment horizontal="left" vertical="center" wrapText="1"/>
    </xf>
    <xf numFmtId="0" fontId="20" fillId="0" borderId="29" xfId="0" applyFont="1" applyBorder="1"/>
    <xf numFmtId="0" fontId="0" fillId="0" borderId="0" xfId="0" applyAlignment="1">
      <alignment vertical="center"/>
    </xf>
    <xf numFmtId="0" fontId="2" fillId="7" borderId="0" xfId="0" applyFont="1" applyFill="1" applyAlignment="1">
      <alignment vertical="center"/>
    </xf>
    <xf numFmtId="10" fontId="2" fillId="7" borderId="0" xfId="0" applyNumberFormat="1" applyFont="1" applyFill="1" applyAlignment="1">
      <alignment vertical="center"/>
    </xf>
    <xf numFmtId="9" fontId="12" fillId="7" borderId="0" xfId="0" applyNumberFormat="1" applyFont="1" applyFill="1" applyAlignment="1">
      <alignment horizontal="right" vertical="center"/>
    </xf>
    <xf numFmtId="10" fontId="2" fillId="7" borderId="29" xfId="0" applyNumberFormat="1" applyFont="1" applyFill="1" applyBorder="1" applyAlignment="1">
      <alignment vertical="center"/>
    </xf>
    <xf numFmtId="0" fontId="2" fillId="7" borderId="29" xfId="0" applyFont="1" applyFill="1" applyBorder="1" applyAlignment="1">
      <alignment vertical="center"/>
    </xf>
    <xf numFmtId="0" fontId="2" fillId="7" borderId="0" xfId="0" applyFont="1" applyFill="1" applyAlignment="1">
      <alignment horizontal="right" vertical="center"/>
    </xf>
    <xf numFmtId="0" fontId="2" fillId="7" borderId="29" xfId="0" applyFont="1" applyFill="1" applyBorder="1" applyAlignment="1">
      <alignment horizontal="right" vertical="center"/>
    </xf>
    <xf numFmtId="10" fontId="0" fillId="7" borderId="0" xfId="0" applyNumberFormat="1" applyFill="1" applyAlignment="1">
      <alignment vertical="center"/>
    </xf>
    <xf numFmtId="0" fontId="12" fillId="0" borderId="0" xfId="0" applyFont="1" applyAlignment="1">
      <alignment vertical="center" wrapText="1"/>
    </xf>
    <xf numFmtId="164" fontId="29" fillId="0" borderId="33" xfId="0" applyNumberFormat="1" applyFont="1" applyBorder="1" applyAlignment="1">
      <alignment horizontal="center" vertical="center"/>
    </xf>
    <xf numFmtId="0" fontId="31" fillId="10" borderId="33" xfId="0" applyFont="1" applyFill="1" applyBorder="1" applyAlignment="1">
      <alignment horizontal="center" vertical="center"/>
    </xf>
    <xf numFmtId="0" fontId="11" fillId="14" borderId="11" xfId="0" applyFont="1" applyFill="1" applyBorder="1" applyAlignment="1">
      <alignment horizontal="left" wrapText="1"/>
    </xf>
    <xf numFmtId="0" fontId="4" fillId="5" borderId="12" xfId="0" applyFont="1" applyFill="1" applyBorder="1"/>
    <xf numFmtId="0" fontId="4" fillId="5" borderId="13" xfId="0" applyFont="1" applyFill="1" applyBorder="1"/>
    <xf numFmtId="0" fontId="2" fillId="5" borderId="1" xfId="0" applyFont="1" applyFill="1" applyBorder="1"/>
    <xf numFmtId="0" fontId="3" fillId="5" borderId="1" xfId="0" applyFont="1" applyFill="1" applyBorder="1" applyAlignment="1">
      <alignment horizontal="center" vertical="center"/>
    </xf>
    <xf numFmtId="0" fontId="25" fillId="5" borderId="0" xfId="0" applyFont="1" applyFill="1" applyAlignment="1">
      <alignment wrapText="1"/>
    </xf>
    <xf numFmtId="0" fontId="2" fillId="14" borderId="1" xfId="0" applyFont="1" applyFill="1" applyBorder="1" applyAlignment="1">
      <alignment horizontal="left" vertical="center" wrapText="1"/>
    </xf>
    <xf numFmtId="0" fontId="26" fillId="5" borderId="16" xfId="0" applyFont="1" applyFill="1" applyBorder="1"/>
    <xf numFmtId="0" fontId="26" fillId="5" borderId="4" xfId="0" applyFont="1" applyFill="1" applyBorder="1"/>
    <xf numFmtId="0" fontId="26" fillId="5" borderId="5" xfId="0" applyFont="1" applyFill="1" applyBorder="1"/>
    <xf numFmtId="0" fontId="4" fillId="5" borderId="5" xfId="0" applyFont="1" applyFill="1" applyBorder="1"/>
    <xf numFmtId="0" fontId="3" fillId="14" borderId="1" xfId="0" applyFont="1" applyFill="1" applyBorder="1" applyAlignment="1">
      <alignment horizontal="center" vertical="center"/>
    </xf>
    <xf numFmtId="0" fontId="51" fillId="5" borderId="4" xfId="1" applyFont="1" applyFill="1" applyBorder="1"/>
    <xf numFmtId="0" fontId="5" fillId="5" borderId="1" xfId="0" applyFont="1" applyFill="1" applyBorder="1" applyAlignment="1">
      <alignment horizontal="center" vertical="center"/>
    </xf>
    <xf numFmtId="0" fontId="5" fillId="3" borderId="1" xfId="0" applyFont="1" applyFill="1" applyBorder="1" applyAlignment="1">
      <alignment horizontal="left"/>
    </xf>
    <xf numFmtId="0" fontId="6" fillId="3" borderId="1" xfId="0" applyFont="1" applyFill="1" applyBorder="1"/>
    <xf numFmtId="0" fontId="5" fillId="5" borderId="17" xfId="0" applyFont="1" applyFill="1" applyBorder="1" applyAlignment="1">
      <alignment horizontal="center" vertical="center"/>
    </xf>
    <xf numFmtId="0" fontId="51" fillId="3" borderId="1" xfId="1" applyFont="1" applyFill="1" applyBorder="1" applyAlignment="1">
      <alignment horizontal="left"/>
    </xf>
    <xf numFmtId="0" fontId="51" fillId="5" borderId="0" xfId="1" applyFont="1" applyFill="1" applyAlignment="1">
      <alignment wrapText="1"/>
    </xf>
    <xf numFmtId="0" fontId="6" fillId="2" borderId="1" xfId="0" applyFont="1" applyFill="1" applyBorder="1"/>
    <xf numFmtId="0" fontId="6" fillId="2" borderId="1" xfId="0" applyFont="1" applyFill="1" applyBorder="1" applyAlignment="1">
      <alignment horizontal="left"/>
    </xf>
    <xf numFmtId="0" fontId="5" fillId="2" borderId="1" xfId="0" applyFont="1" applyFill="1" applyBorder="1" applyAlignment="1">
      <alignment horizontal="center"/>
    </xf>
    <xf numFmtId="0" fontId="51" fillId="2" borderId="1" xfId="1" applyFont="1" applyFill="1" applyBorder="1" applyAlignment="1">
      <alignment horizontal="left"/>
    </xf>
    <xf numFmtId="0" fontId="3" fillId="5" borderId="0" xfId="0" applyFont="1" applyFill="1" applyAlignment="1">
      <alignment vertical="center"/>
    </xf>
    <xf numFmtId="0" fontId="2" fillId="5" borderId="0" xfId="0" applyFont="1" applyFill="1"/>
    <xf numFmtId="0" fontId="2" fillId="5" borderId="0" xfId="0" applyFont="1" applyFill="1" applyAlignment="1">
      <alignment vertical="center"/>
    </xf>
    <xf numFmtId="0" fontId="3" fillId="14" borderId="0" xfId="0" applyFont="1" applyFill="1" applyAlignment="1">
      <alignment vertical="center"/>
    </xf>
    <xf numFmtId="0" fontId="2" fillId="5" borderId="0" xfId="0" applyFont="1" applyFill="1" applyAlignment="1">
      <alignment horizontal="left"/>
    </xf>
    <xf numFmtId="0" fontId="2" fillId="14" borderId="0" xfId="0" applyFont="1" applyFill="1" applyAlignment="1">
      <alignment horizontal="left"/>
    </xf>
    <xf numFmtId="0" fontId="38" fillId="16" borderId="0" xfId="0" applyFont="1" applyFill="1" applyAlignment="1">
      <alignment horizontal="justify" vertical="center"/>
    </xf>
    <xf numFmtId="0" fontId="52" fillId="15" borderId="0" xfId="0" applyFont="1" applyFill="1" applyAlignment="1">
      <alignment horizontal="center"/>
    </xf>
    <xf numFmtId="0" fontId="3" fillId="17" borderId="23" xfId="0" applyFont="1" applyFill="1" applyBorder="1"/>
    <xf numFmtId="0" fontId="3" fillId="17" borderId="24" xfId="0" applyFont="1" applyFill="1" applyBorder="1" applyAlignment="1">
      <alignment vertical="center"/>
    </xf>
    <xf numFmtId="0" fontId="3" fillId="17" borderId="25" xfId="0" applyFont="1" applyFill="1" applyBorder="1" applyAlignment="1">
      <alignment vertical="center" wrapText="1"/>
    </xf>
    <xf numFmtId="0" fontId="0" fillId="9" borderId="0" xfId="0" applyFill="1" applyAlignment="1">
      <alignment vertical="center"/>
    </xf>
    <xf numFmtId="0" fontId="0" fillId="9" borderId="0" xfId="0" applyFill="1"/>
    <xf numFmtId="0" fontId="53" fillId="16" borderId="0" xfId="0" applyFont="1" applyFill="1" applyAlignment="1">
      <alignment horizontal="justify" vertical="center"/>
    </xf>
    <xf numFmtId="0" fontId="0" fillId="16" borderId="0" xfId="0" applyFill="1"/>
    <xf numFmtId="0" fontId="53" fillId="16" borderId="0" xfId="0" applyFont="1" applyFill="1" applyAlignment="1">
      <alignment vertical="center"/>
    </xf>
    <xf numFmtId="0" fontId="13" fillId="17" borderId="39" xfId="0" applyFont="1" applyFill="1" applyBorder="1" applyAlignment="1">
      <alignment vertical="center" wrapText="1"/>
    </xf>
    <xf numFmtId="0" fontId="13" fillId="17" borderId="41" xfId="0" applyFont="1" applyFill="1" applyBorder="1" applyAlignment="1">
      <alignment vertical="center" wrapText="1"/>
    </xf>
    <xf numFmtId="0" fontId="34" fillId="17" borderId="41" xfId="0" applyFont="1" applyFill="1" applyBorder="1"/>
    <xf numFmtId="0" fontId="34" fillId="17" borderId="40" xfId="0" applyFont="1" applyFill="1" applyBorder="1" applyAlignment="1">
      <alignment horizontal="left" vertical="center" wrapText="1"/>
    </xf>
    <xf numFmtId="0" fontId="21" fillId="17" borderId="40" xfId="0" applyFont="1" applyFill="1" applyBorder="1" applyAlignment="1">
      <alignment horizontal="center" vertical="center" wrapText="1"/>
    </xf>
    <xf numFmtId="4" fontId="34" fillId="0" borderId="27" xfId="0" applyNumberFormat="1" applyFont="1" applyBorder="1" applyAlignment="1">
      <alignment horizontal="center"/>
    </xf>
    <xf numFmtId="4" fontId="34" fillId="0" borderId="30" xfId="0" applyNumberFormat="1" applyFont="1" applyBorder="1" applyAlignment="1">
      <alignment horizontal="center"/>
    </xf>
    <xf numFmtId="0" fontId="53" fillId="16" borderId="0" xfId="0" applyFont="1" applyFill="1" applyAlignment="1">
      <alignment horizontal="center" vertical="center"/>
    </xf>
    <xf numFmtId="0" fontId="0" fillId="0" borderId="0" xfId="0" applyAlignment="1">
      <alignment horizontal="center"/>
    </xf>
    <xf numFmtId="4" fontId="32" fillId="0" borderId="27" xfId="0" applyNumberFormat="1" applyFont="1" applyBorder="1" applyAlignment="1">
      <alignment horizontal="center"/>
    </xf>
    <xf numFmtId="4" fontId="32" fillId="0" borderId="30" xfId="0" applyNumberFormat="1" applyFont="1" applyBorder="1" applyAlignment="1">
      <alignment horizontal="center"/>
    </xf>
    <xf numFmtId="0" fontId="50" fillId="16" borderId="39" xfId="0" applyFont="1" applyFill="1" applyBorder="1" applyAlignment="1">
      <alignment vertical="center"/>
    </xf>
    <xf numFmtId="0" fontId="3" fillId="18" borderId="0" xfId="0" applyFont="1" applyFill="1" applyAlignment="1">
      <alignment horizontal="center"/>
    </xf>
    <xf numFmtId="0" fontId="0" fillId="17" borderId="0" xfId="0" applyFill="1"/>
    <xf numFmtId="10" fontId="57" fillId="0" borderId="20" xfId="0" applyNumberFormat="1" applyFont="1" applyBorder="1" applyAlignment="1">
      <alignment horizontal="right"/>
    </xf>
    <xf numFmtId="0" fontId="57" fillId="0" borderId="20" xfId="0" applyFont="1" applyBorder="1"/>
    <xf numFmtId="0" fontId="30" fillId="0" borderId="29" xfId="0" applyFont="1" applyBorder="1"/>
    <xf numFmtId="0" fontId="30" fillId="0" borderId="21" xfId="0" applyFont="1" applyBorder="1"/>
    <xf numFmtId="0" fontId="30" fillId="0" borderId="42" xfId="0" applyFont="1" applyBorder="1"/>
    <xf numFmtId="0" fontId="49" fillId="16" borderId="0" xfId="0" applyFont="1" applyFill="1"/>
    <xf numFmtId="0" fontId="13" fillId="17" borderId="0" xfId="0" applyFont="1" applyFill="1" applyAlignment="1">
      <alignment vertical="center" wrapText="1"/>
    </xf>
    <xf numFmtId="0" fontId="37" fillId="0" borderId="0" xfId="0" applyFont="1" applyAlignment="1">
      <alignment vertical="center" wrapText="1"/>
    </xf>
    <xf numFmtId="0" fontId="50" fillId="19" borderId="27" xfId="0" applyFont="1" applyFill="1" applyBorder="1" applyAlignment="1">
      <alignment horizontal="center" vertical="center"/>
    </xf>
    <xf numFmtId="0" fontId="2" fillId="0" borderId="19" xfId="0" applyFont="1" applyBorder="1"/>
    <xf numFmtId="0" fontId="2" fillId="0" borderId="44" xfId="0" applyFont="1" applyBorder="1"/>
    <xf numFmtId="0" fontId="58" fillId="0" borderId="43" xfId="0" applyFont="1" applyBorder="1"/>
    <xf numFmtId="0" fontId="58" fillId="0" borderId="21" xfId="0" applyFont="1" applyBorder="1"/>
    <xf numFmtId="0" fontId="58" fillId="0" borderId="42" xfId="0" applyFont="1" applyBorder="1"/>
    <xf numFmtId="0" fontId="58" fillId="0" borderId="48" xfId="0" applyFont="1" applyBorder="1"/>
    <xf numFmtId="0" fontId="59" fillId="0" borderId="42" xfId="0" applyFont="1" applyBorder="1"/>
    <xf numFmtId="0" fontId="59" fillId="0" borderId="21" xfId="0" applyFont="1" applyBorder="1"/>
    <xf numFmtId="0" fontId="0" fillId="0" borderId="28" xfId="0" applyBorder="1"/>
    <xf numFmtId="0" fontId="59" fillId="0" borderId="49" xfId="0" applyFont="1" applyBorder="1"/>
    <xf numFmtId="0" fontId="59" fillId="0" borderId="50" xfId="0" applyFont="1" applyBorder="1"/>
    <xf numFmtId="164" fontId="30" fillId="0" borderId="0" xfId="0" applyNumberFormat="1" applyFont="1" applyAlignment="1">
      <alignment horizontal="center"/>
    </xf>
    <xf numFmtId="164" fontId="30" fillId="0" borderId="20" xfId="0" applyNumberFormat="1" applyFont="1" applyBorder="1" applyAlignment="1">
      <alignment horizontal="center"/>
    </xf>
    <xf numFmtId="164" fontId="28" fillId="9" borderId="0" xfId="0" applyNumberFormat="1" applyFont="1" applyFill="1" applyAlignment="1">
      <alignment horizontal="center"/>
    </xf>
    <xf numFmtId="164" fontId="28" fillId="0" borderId="0" xfId="0" applyNumberFormat="1" applyFont="1" applyAlignment="1">
      <alignment horizontal="center"/>
    </xf>
    <xf numFmtId="164" fontId="28" fillId="17" borderId="0" xfId="0" applyNumberFormat="1" applyFont="1" applyFill="1" applyAlignment="1">
      <alignment horizontal="center"/>
    </xf>
    <xf numFmtId="164" fontId="27" fillId="0" borderId="0" xfId="0" applyNumberFormat="1" applyFont="1" applyAlignment="1">
      <alignment horizontal="center"/>
    </xf>
    <xf numFmtId="164" fontId="30" fillId="0" borderId="37" xfId="0" applyNumberFormat="1" applyFont="1" applyBorder="1" applyAlignment="1">
      <alignment horizontal="center"/>
    </xf>
    <xf numFmtId="164" fontId="28" fillId="0" borderId="29" xfId="0" applyNumberFormat="1" applyFont="1" applyBorder="1" applyAlignment="1">
      <alignment horizontal="center"/>
    </xf>
    <xf numFmtId="164" fontId="30" fillId="0" borderId="42" xfId="0" applyNumberFormat="1" applyFont="1" applyBorder="1" applyAlignment="1">
      <alignment horizontal="center"/>
    </xf>
    <xf numFmtId="0" fontId="0" fillId="9" borderId="0" xfId="0" applyFill="1" applyAlignment="1">
      <alignment horizontal="center"/>
    </xf>
    <xf numFmtId="0" fontId="0" fillId="17" borderId="0" xfId="0" applyFill="1" applyAlignment="1">
      <alignment horizontal="center"/>
    </xf>
    <xf numFmtId="0" fontId="2" fillId="0" borderId="0" xfId="0" applyFont="1" applyAlignment="1">
      <alignment horizontal="center"/>
    </xf>
    <xf numFmtId="0" fontId="0" fillId="0" borderId="29" xfId="0" applyBorder="1" applyAlignment="1">
      <alignment horizontal="center"/>
    </xf>
    <xf numFmtId="4" fontId="32" fillId="0" borderId="0" xfId="0" applyNumberFormat="1" applyFont="1" applyAlignment="1">
      <alignment horizontal="center"/>
    </xf>
    <xf numFmtId="4" fontId="0" fillId="0" borderId="0" xfId="0" applyNumberFormat="1" applyAlignment="1">
      <alignment horizontal="center"/>
    </xf>
    <xf numFmtId="4" fontId="0" fillId="17" borderId="0" xfId="0" applyNumberFormat="1" applyFill="1" applyAlignment="1">
      <alignment horizontal="center"/>
    </xf>
    <xf numFmtId="4" fontId="32" fillId="6" borderId="38" xfId="0" applyNumberFormat="1" applyFont="1" applyFill="1" applyBorder="1" applyAlignment="1">
      <alignment horizontal="center"/>
    </xf>
    <xf numFmtId="0" fontId="0" fillId="0" borderId="30" xfId="0" applyBorder="1" applyAlignment="1">
      <alignment horizontal="center"/>
    </xf>
    <xf numFmtId="0" fontId="2" fillId="0" borderId="0" xfId="0" applyFont="1" applyAlignment="1">
      <alignment horizontal="left" vertical="center"/>
    </xf>
    <xf numFmtId="0" fontId="3" fillId="8" borderId="20" xfId="0" applyFont="1" applyFill="1" applyBorder="1" applyAlignment="1">
      <alignment horizontal="left"/>
    </xf>
    <xf numFmtId="0" fontId="29" fillId="0" borderId="20" xfId="0" applyFont="1" applyBorder="1" applyAlignment="1">
      <alignment horizontal="center" vertical="center"/>
    </xf>
    <xf numFmtId="0" fontId="30" fillId="0" borderId="20" xfId="0" applyFont="1" applyBorder="1"/>
    <xf numFmtId="0" fontId="56" fillId="0" borderId="20" xfId="0" applyFont="1" applyBorder="1"/>
    <xf numFmtId="0" fontId="61" fillId="0" borderId="33" xfId="0" applyFont="1" applyBorder="1" applyAlignment="1">
      <alignment horizontal="center" vertical="center"/>
    </xf>
    <xf numFmtId="0" fontId="35" fillId="6" borderId="52" xfId="0" applyFont="1" applyFill="1" applyBorder="1" applyAlignment="1">
      <alignment horizontal="center" wrapText="1"/>
    </xf>
    <xf numFmtId="0" fontId="59" fillId="0" borderId="34" xfId="0" quotePrefix="1" applyFont="1" applyBorder="1" applyAlignment="1">
      <alignment horizontal="left" vertical="top"/>
    </xf>
    <xf numFmtId="4" fontId="32" fillId="0" borderId="35" xfId="0" applyNumberFormat="1" applyFont="1" applyBorder="1" applyAlignment="1">
      <alignment horizontal="center"/>
    </xf>
    <xf numFmtId="0" fontId="2" fillId="0" borderId="34" xfId="0" quotePrefix="1" applyFont="1" applyBorder="1" applyAlignment="1">
      <alignment horizontal="left" vertical="top"/>
    </xf>
    <xf numFmtId="0" fontId="2" fillId="0" borderId="36" xfId="0" applyFont="1" applyBorder="1" applyAlignment="1">
      <alignment horizontal="left" vertical="top"/>
    </xf>
    <xf numFmtId="0" fontId="30" fillId="0" borderId="37" xfId="0" applyFont="1" applyBorder="1"/>
    <xf numFmtId="0" fontId="30" fillId="0" borderId="20" xfId="0" applyFont="1" applyBorder="1" applyAlignment="1">
      <alignment horizontal="center"/>
    </xf>
    <xf numFmtId="0" fontId="0" fillId="0" borderId="20" xfId="0" applyBorder="1"/>
    <xf numFmtId="0" fontId="59" fillId="0" borderId="20" xfId="0" applyFont="1" applyBorder="1"/>
    <xf numFmtId="4" fontId="30" fillId="0" borderId="20" xfId="0" applyNumberFormat="1" applyFont="1" applyBorder="1"/>
    <xf numFmtId="0" fontId="59" fillId="0" borderId="34" xfId="0" applyFont="1" applyBorder="1"/>
    <xf numFmtId="0" fontId="0" fillId="0" borderId="37" xfId="0" applyBorder="1"/>
    <xf numFmtId="0" fontId="59" fillId="0" borderId="48" xfId="0" applyFont="1" applyBorder="1"/>
    <xf numFmtId="0" fontId="59" fillId="0" borderId="43" xfId="0" applyFont="1" applyBorder="1"/>
    <xf numFmtId="0" fontId="29" fillId="0" borderId="20" xfId="0" applyFont="1" applyBorder="1"/>
    <xf numFmtId="0" fontId="58" fillId="0" borderId="20" xfId="0" applyFont="1" applyBorder="1"/>
    <xf numFmtId="3" fontId="58" fillId="0" borderId="20" xfId="0" applyNumberFormat="1" applyFont="1" applyBorder="1"/>
    <xf numFmtId="0" fontId="29" fillId="0" borderId="37" xfId="0" applyFont="1" applyBorder="1"/>
    <xf numFmtId="0" fontId="62" fillId="2" borderId="11" xfId="0" applyFont="1" applyFill="1" applyBorder="1" applyAlignment="1">
      <alignment horizontal="left"/>
    </xf>
    <xf numFmtId="0" fontId="63" fillId="4" borderId="6" xfId="0" applyFont="1" applyFill="1" applyBorder="1" applyAlignment="1">
      <alignment horizontal="left" vertical="center"/>
    </xf>
    <xf numFmtId="0" fontId="64" fillId="4" borderId="6" xfId="1" applyFont="1" applyFill="1" applyBorder="1" applyAlignment="1">
      <alignment horizontal="left" vertical="center"/>
    </xf>
    <xf numFmtId="0" fontId="3" fillId="0" borderId="53" xfId="0" applyFont="1" applyBorder="1" applyAlignment="1">
      <alignment horizontal="center" vertical="center"/>
    </xf>
    <xf numFmtId="0" fontId="3" fillId="3" borderId="53" xfId="0" applyFont="1" applyFill="1" applyBorder="1" applyAlignment="1">
      <alignment horizontal="left"/>
    </xf>
    <xf numFmtId="0" fontId="2" fillId="3" borderId="53" xfId="0" applyFont="1" applyFill="1" applyBorder="1"/>
    <xf numFmtId="0" fontId="2" fillId="0" borderId="53" xfId="0" applyFont="1" applyBorder="1"/>
    <xf numFmtId="0" fontId="2" fillId="0" borderId="13" xfId="0" applyFont="1" applyBorder="1"/>
    <xf numFmtId="0" fontId="65" fillId="0" borderId="0" xfId="0" applyFont="1"/>
    <xf numFmtId="0" fontId="2" fillId="0" borderId="1" xfId="0" applyFont="1" applyBorder="1" applyAlignment="1">
      <alignment horizontal="left" vertical="top" wrapText="1"/>
    </xf>
    <xf numFmtId="0" fontId="0" fillId="0" borderId="0" xfId="0" applyAlignment="1">
      <alignment horizontal="left" vertical="top" wrapText="1"/>
    </xf>
    <xf numFmtId="0" fontId="4" fillId="5" borderId="12" xfId="0" applyFont="1" applyFill="1" applyBorder="1" applyAlignment="1">
      <alignment horizontal="left" vertical="top"/>
    </xf>
    <xf numFmtId="0" fontId="2" fillId="5" borderId="1" xfId="0" applyFont="1" applyFill="1" applyBorder="1" applyAlignment="1">
      <alignment horizontal="left" vertical="top"/>
    </xf>
    <xf numFmtId="0" fontId="40" fillId="5" borderId="12" xfId="0" applyFont="1" applyFill="1" applyBorder="1"/>
    <xf numFmtId="0" fontId="0" fillId="5" borderId="0" xfId="0" applyFill="1"/>
    <xf numFmtId="0" fontId="2" fillId="5" borderId="0" xfId="0" applyFont="1" applyFill="1" applyAlignment="1">
      <alignment vertical="center" wrapText="1"/>
    </xf>
    <xf numFmtId="0" fontId="2" fillId="5" borderId="0" xfId="0" applyFont="1" applyFill="1" applyAlignment="1">
      <alignment wrapText="1"/>
    </xf>
    <xf numFmtId="0" fontId="2" fillId="5" borderId="1" xfId="0" applyFont="1" applyFill="1" applyBorder="1" applyAlignment="1">
      <alignment horizontal="left"/>
    </xf>
    <xf numFmtId="0" fontId="2" fillId="14" borderId="1" xfId="0" applyFont="1" applyFill="1" applyBorder="1"/>
    <xf numFmtId="0" fontId="2" fillId="14" borderId="0" xfId="0" applyFont="1" applyFill="1"/>
    <xf numFmtId="0" fontId="18" fillId="5" borderId="0" xfId="0" applyFont="1" applyFill="1" applyAlignment="1">
      <alignment vertical="center"/>
    </xf>
    <xf numFmtId="0" fontId="22" fillId="0" borderId="27" xfId="1" applyBorder="1" applyAlignment="1">
      <alignment horizontal="left" vertical="center" wrapText="1"/>
    </xf>
    <xf numFmtId="0" fontId="12" fillId="7" borderId="29" xfId="0" applyFont="1" applyFill="1" applyBorder="1" applyAlignment="1">
      <alignment vertical="center"/>
    </xf>
    <xf numFmtId="0" fontId="2" fillId="5" borderId="11" xfId="0" applyFont="1" applyFill="1" applyBorder="1"/>
    <xf numFmtId="0" fontId="68" fillId="16" borderId="0" xfId="0" applyFont="1" applyFill="1" applyAlignment="1">
      <alignment horizontal="justify" vertical="center"/>
    </xf>
    <xf numFmtId="0" fontId="68" fillId="16" borderId="0" xfId="0" applyFont="1" applyFill="1" applyAlignment="1">
      <alignment vertical="center"/>
    </xf>
    <xf numFmtId="0" fontId="3" fillId="0" borderId="0" xfId="0" applyFont="1" applyAlignment="1">
      <alignment horizontal="center"/>
    </xf>
    <xf numFmtId="0" fontId="30" fillId="0" borderId="20" xfId="0" applyFont="1" applyBorder="1" applyAlignment="1">
      <alignment horizontal="center" vertical="center"/>
    </xf>
    <xf numFmtId="2" fontId="3" fillId="10" borderId="20" xfId="0" applyNumberFormat="1" applyFont="1" applyFill="1" applyBorder="1" applyAlignment="1">
      <alignment horizontal="center"/>
    </xf>
    <xf numFmtId="9" fontId="30" fillId="0" borderId="20" xfId="2" applyFont="1" applyBorder="1" applyAlignment="1">
      <alignment horizontal="center" vertical="center"/>
    </xf>
    <xf numFmtId="0" fontId="56" fillId="0" borderId="20" xfId="0" applyFont="1" applyBorder="1" applyAlignment="1">
      <alignment horizontal="center"/>
    </xf>
    <xf numFmtId="0" fontId="57" fillId="0" borderId="20" xfId="0" applyFont="1" applyBorder="1" applyAlignment="1">
      <alignment horizontal="center"/>
    </xf>
    <xf numFmtId="0" fontId="30" fillId="0" borderId="37" xfId="0" applyFont="1" applyBorder="1" applyAlignment="1">
      <alignment horizontal="center"/>
    </xf>
    <xf numFmtId="9" fontId="30" fillId="0" borderId="22" xfId="2" applyFont="1" applyBorder="1" applyAlignment="1">
      <alignment horizontal="center"/>
    </xf>
    <xf numFmtId="0" fontId="3" fillId="0" borderId="20" xfId="0" applyFont="1" applyBorder="1" applyAlignment="1">
      <alignment horizontal="center"/>
    </xf>
    <xf numFmtId="0" fontId="52" fillId="20" borderId="2" xfId="0" applyFont="1" applyFill="1" applyBorder="1" applyAlignment="1">
      <alignment horizontal="center" vertical="center"/>
    </xf>
    <xf numFmtId="0" fontId="1" fillId="14" borderId="11" xfId="0" applyFont="1" applyFill="1" applyBorder="1" applyAlignment="1">
      <alignment horizontal="center"/>
    </xf>
    <xf numFmtId="0" fontId="2" fillId="2" borderId="11" xfId="0" applyFont="1" applyFill="1" applyBorder="1" applyAlignment="1">
      <alignment horizontal="left"/>
    </xf>
    <xf numFmtId="0" fontId="2" fillId="3" borderId="13" xfId="0" applyFont="1" applyFill="1" applyBorder="1"/>
    <xf numFmtId="0" fontId="1" fillId="2" borderId="11" xfId="0" applyFont="1" applyFill="1" applyBorder="1" applyAlignment="1">
      <alignment horizontal="center"/>
    </xf>
    <xf numFmtId="0" fontId="74" fillId="9" borderId="54" xfId="0" applyFont="1" applyFill="1" applyBorder="1" applyAlignment="1">
      <alignment horizontal="center"/>
    </xf>
    <xf numFmtId="0" fontId="74" fillId="9" borderId="61" xfId="0" applyFont="1" applyFill="1" applyBorder="1" applyAlignment="1">
      <alignment horizontal="center"/>
    </xf>
    <xf numFmtId="0" fontId="74" fillId="9" borderId="55" xfId="0" applyFont="1" applyFill="1" applyBorder="1" applyAlignment="1">
      <alignment horizontal="center"/>
    </xf>
    <xf numFmtId="0" fontId="74" fillId="9" borderId="56" xfId="0" applyFont="1" applyFill="1" applyBorder="1" applyAlignment="1">
      <alignment horizontal="center"/>
    </xf>
    <xf numFmtId="0" fontId="74" fillId="9" borderId="63" xfId="0" applyFont="1" applyFill="1" applyBorder="1" applyAlignment="1">
      <alignment horizontal="center"/>
    </xf>
    <xf numFmtId="0" fontId="74" fillId="9" borderId="59" xfId="0" applyFont="1" applyFill="1" applyBorder="1" applyAlignment="1">
      <alignment horizontal="center"/>
    </xf>
    <xf numFmtId="0" fontId="74" fillId="9" borderId="57" xfId="0" applyFont="1" applyFill="1" applyBorder="1" applyAlignment="1">
      <alignment horizontal="center"/>
    </xf>
    <xf numFmtId="0" fontId="75" fillId="9" borderId="0" xfId="0" applyFont="1" applyFill="1" applyAlignment="1">
      <alignment horizontal="center" vertical="top"/>
    </xf>
    <xf numFmtId="0" fontId="74" fillId="9" borderId="62" xfId="0" applyFont="1" applyFill="1" applyBorder="1" applyAlignment="1">
      <alignment horizontal="center"/>
    </xf>
    <xf numFmtId="0" fontId="76" fillId="9" borderId="0" xfId="0" applyFont="1" applyFill="1" applyAlignment="1">
      <alignment horizontal="center"/>
    </xf>
    <xf numFmtId="0" fontId="74" fillId="9" borderId="58" xfId="0" applyFont="1" applyFill="1" applyBorder="1" applyAlignment="1">
      <alignment horizontal="center"/>
    </xf>
    <xf numFmtId="0" fontId="74" fillId="9" borderId="0" xfId="0" applyFont="1" applyFill="1" applyAlignment="1">
      <alignment horizontal="center"/>
    </xf>
    <xf numFmtId="0" fontId="43" fillId="9" borderId="58" xfId="0" applyFont="1" applyFill="1" applyBorder="1" applyAlignment="1">
      <alignment horizontal="left"/>
    </xf>
    <xf numFmtId="0" fontId="43" fillId="9" borderId="60" xfId="0" applyFont="1" applyFill="1" applyBorder="1"/>
    <xf numFmtId="0" fontId="43" fillId="9" borderId="59" xfId="0" applyFont="1" applyFill="1" applyBorder="1"/>
    <xf numFmtId="0" fontId="43" fillId="21" borderId="63" xfId="0" applyFont="1" applyFill="1" applyBorder="1"/>
    <xf numFmtId="0" fontId="80" fillId="0" borderId="26" xfId="0" applyFont="1" applyBorder="1" applyAlignment="1">
      <alignment vertical="center" wrapText="1"/>
    </xf>
    <xf numFmtId="0" fontId="80" fillId="0" borderId="28" xfId="0" applyFont="1" applyBorder="1" applyAlignment="1">
      <alignment vertical="center" wrapText="1"/>
    </xf>
    <xf numFmtId="164" fontId="81" fillId="16" borderId="0" xfId="0" applyNumberFormat="1" applyFont="1" applyFill="1" applyAlignment="1">
      <alignment horizontal="center"/>
    </xf>
    <xf numFmtId="0" fontId="84" fillId="5" borderId="16" xfId="0" applyFont="1" applyFill="1" applyBorder="1" applyAlignment="1">
      <alignment horizontal="center"/>
    </xf>
    <xf numFmtId="0" fontId="84" fillId="5" borderId="4" xfId="0" applyFont="1" applyFill="1" applyBorder="1" applyAlignment="1">
      <alignment horizontal="center"/>
    </xf>
    <xf numFmtId="0" fontId="85" fillId="5" borderId="4" xfId="1" applyFont="1" applyFill="1" applyBorder="1" applyAlignment="1">
      <alignment horizontal="right"/>
    </xf>
    <xf numFmtId="0" fontId="43" fillId="0" borderId="0" xfId="0" applyFont="1"/>
    <xf numFmtId="0" fontId="43" fillId="0" borderId="29" xfId="0" applyFont="1" applyBorder="1"/>
    <xf numFmtId="0" fontId="44" fillId="0" borderId="30" xfId="0" applyFont="1" applyBorder="1" applyAlignment="1">
      <alignment horizontal="left" vertical="center" wrapText="1"/>
    </xf>
    <xf numFmtId="9" fontId="2" fillId="7" borderId="29" xfId="2" applyFont="1" applyFill="1" applyBorder="1" applyAlignment="1">
      <alignment vertical="center"/>
    </xf>
    <xf numFmtId="9" fontId="30" fillId="0" borderId="37" xfId="2" applyFont="1" applyBorder="1" applyAlignment="1">
      <alignment horizontal="center" vertical="center"/>
    </xf>
    <xf numFmtId="0" fontId="30" fillId="0" borderId="49" xfId="0" applyFont="1" applyBorder="1"/>
    <xf numFmtId="2" fontId="3" fillId="10" borderId="37" xfId="0" applyNumberFormat="1" applyFont="1" applyFill="1" applyBorder="1" applyAlignment="1">
      <alignment horizontal="center"/>
    </xf>
    <xf numFmtId="164" fontId="30" fillId="0" borderId="50" xfId="0" applyNumberFormat="1" applyFont="1" applyBorder="1" applyAlignment="1">
      <alignment horizontal="center"/>
    </xf>
    <xf numFmtId="0" fontId="20" fillId="0" borderId="36" xfId="0" applyFont="1" applyBorder="1"/>
    <xf numFmtId="0" fontId="86" fillId="0" borderId="20" xfId="0" applyFont="1" applyBorder="1"/>
    <xf numFmtId="10" fontId="86" fillId="0" borderId="20" xfId="0" applyNumberFormat="1" applyFont="1" applyBorder="1" applyAlignment="1">
      <alignment horizontal="right"/>
    </xf>
    <xf numFmtId="0" fontId="86" fillId="0" borderId="20" xfId="0" applyFont="1" applyBorder="1" applyAlignment="1">
      <alignment horizontal="center"/>
    </xf>
    <xf numFmtId="0" fontId="30" fillId="0" borderId="20" xfId="0" quotePrefix="1" applyFont="1" applyBorder="1"/>
    <xf numFmtId="9" fontId="30" fillId="0" borderId="20" xfId="2" applyFont="1" applyBorder="1"/>
    <xf numFmtId="0" fontId="59" fillId="0" borderId="20" xfId="0" quotePrefix="1" applyFont="1" applyBorder="1"/>
    <xf numFmtId="0" fontId="2" fillId="0" borderId="26" xfId="0" applyFont="1" applyBorder="1" applyAlignment="1">
      <alignment vertical="center" wrapText="1"/>
    </xf>
    <xf numFmtId="3" fontId="0" fillId="0" borderId="0" xfId="0" applyNumberFormat="1"/>
    <xf numFmtId="3" fontId="87" fillId="0" borderId="0" xfId="0" applyNumberFormat="1" applyFont="1"/>
    <xf numFmtId="0" fontId="2" fillId="0" borderId="34" xfId="0" applyFont="1" applyBorder="1" applyAlignment="1">
      <alignment vertical="center"/>
    </xf>
    <xf numFmtId="164" fontId="30" fillId="0" borderId="20" xfId="0" applyNumberFormat="1" applyFont="1" applyBorder="1" applyAlignment="1">
      <alignment horizontal="center" vertical="center"/>
    </xf>
    <xf numFmtId="4" fontId="32" fillId="6" borderId="35" xfId="0" applyNumberFormat="1" applyFont="1" applyFill="1" applyBorder="1" applyAlignment="1">
      <alignment horizontal="center" vertical="center"/>
    </xf>
    <xf numFmtId="0" fontId="88" fillId="0" borderId="27" xfId="0" applyFont="1" applyBorder="1" applyAlignment="1">
      <alignment horizontal="left" vertical="center" wrapText="1"/>
    </xf>
    <xf numFmtId="9" fontId="0" fillId="7" borderId="29" xfId="2" applyFont="1" applyFill="1" applyBorder="1" applyAlignment="1">
      <alignment vertical="center"/>
    </xf>
    <xf numFmtId="0" fontId="4" fillId="0" borderId="29" xfId="0" applyFont="1" applyBorder="1" applyAlignment="1">
      <alignment vertical="center" wrapText="1"/>
    </xf>
    <xf numFmtId="0" fontId="61" fillId="0" borderId="33" xfId="0" applyFont="1" applyBorder="1" applyAlignment="1">
      <alignment horizontal="center" vertical="center" wrapText="1"/>
    </xf>
    <xf numFmtId="0" fontId="58" fillId="0" borderId="20" xfId="0" quotePrefix="1" applyFont="1" applyBorder="1"/>
    <xf numFmtId="0" fontId="78" fillId="19" borderId="47" xfId="0" applyFont="1" applyFill="1" applyBorder="1" applyAlignment="1">
      <alignment horizontal="center" vertical="center" wrapText="1"/>
    </xf>
    <xf numFmtId="0" fontId="78" fillId="19" borderId="30" xfId="0" applyFont="1" applyFill="1" applyBorder="1" applyAlignment="1">
      <alignment horizontal="center" vertical="center" wrapText="1"/>
    </xf>
    <xf numFmtId="0" fontId="3" fillId="0" borderId="51" xfId="0" applyFont="1" applyBorder="1" applyAlignment="1">
      <alignment horizontal="center" vertical="center"/>
    </xf>
    <xf numFmtId="2" fontId="3" fillId="11" borderId="20" xfId="0" applyNumberFormat="1" applyFont="1" applyFill="1" applyBorder="1" applyAlignment="1">
      <alignment horizontal="center"/>
    </xf>
    <xf numFmtId="0" fontId="20" fillId="0" borderId="64" xfId="0" applyFont="1" applyBorder="1"/>
    <xf numFmtId="0" fontId="30" fillId="0" borderId="65" xfId="0" applyFont="1" applyBorder="1"/>
    <xf numFmtId="9" fontId="30" fillId="0" borderId="65" xfId="2" applyFont="1" applyBorder="1"/>
    <xf numFmtId="0" fontId="3" fillId="0" borderId="65" xfId="0" applyFont="1" applyBorder="1" applyAlignment="1">
      <alignment horizontal="center"/>
    </xf>
    <xf numFmtId="164" fontId="30" fillId="0" borderId="65" xfId="0" applyNumberFormat="1" applyFont="1" applyBorder="1" applyAlignment="1">
      <alignment horizontal="center"/>
    </xf>
    <xf numFmtId="4" fontId="32" fillId="0" borderId="66" xfId="0" applyNumberFormat="1" applyFont="1" applyBorder="1" applyAlignment="1">
      <alignment horizontal="center"/>
    </xf>
    <xf numFmtId="0" fontId="0" fillId="7" borderId="0" xfId="0" applyFill="1" applyAlignment="1">
      <alignment vertical="center"/>
    </xf>
    <xf numFmtId="0" fontId="59" fillId="0" borderId="65" xfId="0" applyFont="1" applyBorder="1"/>
    <xf numFmtId="0" fontId="4" fillId="8" borderId="20" xfId="0" applyFont="1" applyFill="1" applyBorder="1"/>
    <xf numFmtId="0" fontId="2" fillId="0" borderId="28" xfId="0" applyFont="1" applyBorder="1" applyAlignment="1">
      <alignment vertical="center" wrapText="1"/>
    </xf>
    <xf numFmtId="4" fontId="59" fillId="0" borderId="65" xfId="0" applyNumberFormat="1" applyFont="1" applyBorder="1"/>
    <xf numFmtId="4" fontId="59" fillId="0" borderId="20" xfId="0" applyNumberFormat="1" applyFont="1" applyBorder="1"/>
    <xf numFmtId="0" fontId="2" fillId="0" borderId="36" xfId="0" applyFont="1" applyBorder="1" applyAlignment="1">
      <alignment vertical="center" wrapText="1"/>
    </xf>
    <xf numFmtId="0" fontId="22" fillId="0" borderId="27" xfId="1" applyBorder="1"/>
    <xf numFmtId="165" fontId="2" fillId="7" borderId="0" xfId="2" applyNumberFormat="1" applyFont="1" applyFill="1" applyBorder="1" applyAlignment="1">
      <alignment vertical="center"/>
    </xf>
    <xf numFmtId="0" fontId="4" fillId="0" borderId="0" xfId="0" applyFont="1"/>
    <xf numFmtId="0" fontId="2" fillId="0" borderId="34" xfId="0" applyFont="1" applyBorder="1" applyAlignment="1">
      <alignment horizontal="left" vertical="top"/>
    </xf>
    <xf numFmtId="0" fontId="58" fillId="0" borderId="65" xfId="0" applyFont="1" applyBorder="1"/>
    <xf numFmtId="0" fontId="0" fillId="0" borderId="0" xfId="0" quotePrefix="1"/>
    <xf numFmtId="0" fontId="89" fillId="0" borderId="0" xfId="0" applyFont="1"/>
    <xf numFmtId="2" fontId="73" fillId="0" borderId="0" xfId="0" applyNumberFormat="1" applyFont="1" applyAlignment="1">
      <alignment horizontal="center" vertical="center"/>
    </xf>
    <xf numFmtId="0" fontId="78" fillId="0" borderId="0" xfId="0" applyFont="1" applyAlignment="1">
      <alignment horizontal="center" vertical="center" wrapText="1"/>
    </xf>
    <xf numFmtId="2" fontId="73" fillId="0" borderId="29" xfId="0" applyNumberFormat="1" applyFont="1" applyBorder="1" applyAlignment="1">
      <alignment horizontal="center" vertical="center"/>
    </xf>
    <xf numFmtId="0" fontId="50" fillId="16" borderId="31" xfId="0" applyFont="1" applyFill="1" applyBorder="1" applyAlignment="1">
      <alignment horizontal="center" vertical="center" wrapText="1"/>
    </xf>
    <xf numFmtId="0" fontId="50" fillId="16" borderId="47" xfId="0" applyFont="1" applyFill="1" applyBorder="1" applyAlignment="1">
      <alignment horizontal="center" vertical="center" wrapText="1"/>
    </xf>
    <xf numFmtId="1" fontId="90" fillId="0" borderId="26" xfId="0" applyNumberFormat="1" applyFont="1" applyBorder="1" applyAlignment="1">
      <alignment horizontal="center" vertical="center"/>
    </xf>
    <xf numFmtId="1" fontId="90" fillId="0" borderId="27" xfId="0" applyNumberFormat="1" applyFont="1" applyBorder="1" applyAlignment="1">
      <alignment horizontal="center" vertical="center"/>
    </xf>
    <xf numFmtId="1" fontId="90" fillId="0" borderId="30" xfId="0" applyNumberFormat="1" applyFont="1" applyBorder="1" applyAlignment="1">
      <alignment horizontal="center" vertical="center"/>
    </xf>
    <xf numFmtId="1" fontId="90" fillId="0" borderId="28" xfId="0" applyNumberFormat="1" applyFont="1" applyBorder="1" applyAlignment="1">
      <alignment horizontal="center" vertical="center"/>
    </xf>
    <xf numFmtId="0" fontId="50" fillId="16" borderId="41" xfId="0" applyFont="1" applyFill="1" applyBorder="1" applyAlignment="1">
      <alignment horizontal="center" vertical="center" wrapText="1"/>
    </xf>
    <xf numFmtId="0" fontId="50" fillId="16" borderId="31" xfId="0" applyFont="1" applyFill="1" applyBorder="1" applyAlignment="1">
      <alignment horizontal="left" vertical="center"/>
    </xf>
    <xf numFmtId="0" fontId="50" fillId="16" borderId="47" xfId="0" applyFont="1" applyFill="1" applyBorder="1" applyAlignment="1">
      <alignment horizontal="left" vertical="center"/>
    </xf>
    <xf numFmtId="0" fontId="2" fillId="0" borderId="26" xfId="0" applyFont="1" applyBorder="1" applyAlignment="1">
      <alignment vertical="center"/>
    </xf>
    <xf numFmtId="0" fontId="2" fillId="0" borderId="28" xfId="0" applyFont="1" applyBorder="1" applyAlignment="1">
      <alignment vertical="center"/>
    </xf>
    <xf numFmtId="0" fontId="3" fillId="5" borderId="32" xfId="0" applyFont="1" applyFill="1" applyBorder="1" applyAlignment="1">
      <alignment vertical="center" wrapText="1"/>
    </xf>
    <xf numFmtId="0" fontId="3" fillId="5" borderId="0" xfId="0" applyFont="1" applyFill="1" applyAlignment="1">
      <alignment horizontal="left" vertical="center" wrapText="1"/>
    </xf>
    <xf numFmtId="0" fontId="3" fillId="5" borderId="29" xfId="0" applyFont="1" applyFill="1" applyBorder="1" applyAlignment="1">
      <alignment horizontal="left" vertical="center" wrapText="1"/>
    </xf>
    <xf numFmtId="0" fontId="91" fillId="5" borderId="0" xfId="0" applyFont="1" applyFill="1" applyAlignment="1">
      <alignment horizontal="center" vertical="center"/>
    </xf>
    <xf numFmtId="0" fontId="91" fillId="14" borderId="0" xfId="0" applyFont="1" applyFill="1" applyAlignment="1">
      <alignment horizontal="center" vertical="center"/>
    </xf>
    <xf numFmtId="0" fontId="2" fillId="0" borderId="0" xfId="1" applyFont="1" applyBorder="1" applyAlignment="1">
      <alignment wrapText="1"/>
    </xf>
    <xf numFmtId="0" fontId="2" fillId="0" borderId="29" xfId="1" applyFont="1" applyBorder="1" applyAlignment="1">
      <alignment wrapText="1"/>
    </xf>
    <xf numFmtId="0" fontId="92" fillId="0" borderId="26" xfId="0" applyFont="1" applyBorder="1" applyAlignment="1">
      <alignment vertical="center" wrapText="1"/>
    </xf>
    <xf numFmtId="9" fontId="30" fillId="0" borderId="0" xfId="2" applyFont="1" applyBorder="1"/>
    <xf numFmtId="0" fontId="59" fillId="0" borderId="0" xfId="0" applyFont="1"/>
    <xf numFmtId="4" fontId="59" fillId="0" borderId="0" xfId="0" applyNumberFormat="1" applyFont="1"/>
    <xf numFmtId="0" fontId="30" fillId="5" borderId="20" xfId="0" applyFont="1" applyFill="1" applyBorder="1"/>
    <xf numFmtId="49" fontId="30" fillId="5" borderId="20" xfId="0" applyNumberFormat="1" applyFont="1" applyFill="1" applyBorder="1"/>
    <xf numFmtId="0" fontId="0" fillId="5" borderId="0" xfId="0" applyFill="1" applyAlignment="1">
      <alignment horizontal="center"/>
    </xf>
    <xf numFmtId="0" fontId="39" fillId="13" borderId="0" xfId="0" applyFont="1" applyFill="1"/>
    <xf numFmtId="0" fontId="40" fillId="9" borderId="0" xfId="0" applyFont="1" applyFill="1"/>
    <xf numFmtId="9" fontId="30" fillId="0" borderId="37" xfId="0" applyNumberFormat="1" applyFont="1" applyBorder="1" applyAlignment="1">
      <alignment horizontal="center" vertical="center"/>
    </xf>
    <xf numFmtId="0" fontId="2" fillId="0" borderId="0" xfId="0" applyFont="1" applyAlignment="1">
      <alignment horizontal="left" wrapText="1"/>
    </xf>
    <xf numFmtId="0" fontId="0" fillId="0" borderId="0" xfId="0" quotePrefix="1" applyAlignment="1">
      <alignment horizontal="center"/>
    </xf>
    <xf numFmtId="4" fontId="0" fillId="17" borderId="0" xfId="0" quotePrefix="1" applyNumberFormat="1" applyFill="1" applyAlignment="1">
      <alignment horizontal="center"/>
    </xf>
    <xf numFmtId="0" fontId="0" fillId="17" borderId="0" xfId="0" quotePrefix="1" applyFill="1" applyAlignment="1">
      <alignment horizontal="center"/>
    </xf>
    <xf numFmtId="1" fontId="2" fillId="7" borderId="0" xfId="0" applyNumberFormat="1" applyFont="1" applyFill="1" applyAlignment="1">
      <alignment vertical="center"/>
    </xf>
    <xf numFmtId="2" fontId="3" fillId="12" borderId="20" xfId="0" applyNumberFormat="1" applyFont="1" applyFill="1" applyBorder="1" applyAlignment="1">
      <alignment horizontal="center"/>
    </xf>
    <xf numFmtId="0" fontId="93" fillId="0" borderId="0" xfId="0" applyFont="1"/>
    <xf numFmtId="0" fontId="14" fillId="5" borderId="11" xfId="0" applyFont="1" applyFill="1" applyBorder="1" applyAlignment="1">
      <alignment horizontal="left" vertical="top" wrapText="1"/>
    </xf>
    <xf numFmtId="0" fontId="39" fillId="13" borderId="0" xfId="0" applyFont="1" applyFill="1" applyAlignment="1">
      <alignment vertical="center"/>
    </xf>
    <xf numFmtId="0" fontId="4" fillId="0" borderId="26" xfId="0" applyFont="1" applyBorder="1" applyAlignment="1">
      <alignment horizontal="left"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3" fillId="0" borderId="1" xfId="0" applyFont="1" applyBorder="1"/>
    <xf numFmtId="0" fontId="12" fillId="0" borderId="29" xfId="0" applyFont="1" applyBorder="1" applyAlignment="1">
      <alignment vertical="center" wrapText="1"/>
    </xf>
    <xf numFmtId="0" fontId="4" fillId="0" borderId="29" xfId="0" applyFont="1" applyBorder="1" applyAlignment="1">
      <alignment horizontal="left" vertical="center" wrapText="1"/>
    </xf>
    <xf numFmtId="0" fontId="4" fillId="0" borderId="28" xfId="0" applyFont="1" applyBorder="1" applyAlignment="1">
      <alignment horizontal="left" vertical="center" wrapText="1"/>
    </xf>
    <xf numFmtId="0" fontId="2" fillId="16" borderId="0" xfId="0" applyFont="1" applyFill="1"/>
    <xf numFmtId="0" fontId="2" fillId="16" borderId="0" xfId="0" applyFont="1" applyFill="1" applyAlignment="1">
      <alignment horizontal="left" vertical="center" wrapText="1"/>
    </xf>
    <xf numFmtId="0" fontId="12" fillId="0" borderId="26" xfId="0" applyFont="1" applyBorder="1" applyAlignment="1">
      <alignment horizontal="left" vertical="center"/>
    </xf>
    <xf numFmtId="0" fontId="2" fillId="5" borderId="34" xfId="0" applyFont="1" applyFill="1" applyBorder="1" applyAlignment="1">
      <alignment vertical="top"/>
    </xf>
    <xf numFmtId="9" fontId="30" fillId="5" borderId="20" xfId="0" applyNumberFormat="1" applyFont="1" applyFill="1" applyBorder="1"/>
    <xf numFmtId="0" fontId="30" fillId="5" borderId="20" xfId="0" applyFont="1" applyFill="1" applyBorder="1" applyAlignment="1">
      <alignment horizontal="center"/>
    </xf>
    <xf numFmtId="4" fontId="3" fillId="10" borderId="20" xfId="0" applyNumberFormat="1" applyFont="1" applyFill="1" applyBorder="1" applyAlignment="1">
      <alignment horizontal="center"/>
    </xf>
    <xf numFmtId="1" fontId="30" fillId="5" borderId="20" xfId="0" applyNumberFormat="1" applyFont="1" applyFill="1" applyBorder="1"/>
    <xf numFmtId="4" fontId="3" fillId="5" borderId="20" xfId="0" applyNumberFormat="1" applyFont="1" applyFill="1" applyBorder="1" applyAlignment="1">
      <alignment horizontal="center"/>
    </xf>
    <xf numFmtId="0" fontId="3" fillId="10" borderId="20" xfId="0" applyFont="1" applyFill="1" applyBorder="1" applyAlignment="1">
      <alignment horizontal="center"/>
    </xf>
    <xf numFmtId="4" fontId="3" fillId="10" borderId="22" xfId="0" applyNumberFormat="1" applyFont="1" applyFill="1" applyBorder="1" applyAlignment="1">
      <alignment horizontal="center"/>
    </xf>
    <xf numFmtId="0" fontId="12" fillId="0" borderId="34" xfId="0" applyFont="1" applyBorder="1" applyAlignment="1">
      <alignment horizontal="left"/>
    </xf>
    <xf numFmtId="4" fontId="3" fillId="10" borderId="37" xfId="0" applyNumberFormat="1" applyFont="1" applyFill="1" applyBorder="1" applyAlignment="1">
      <alignment horizontal="center"/>
    </xf>
    <xf numFmtId="0" fontId="3" fillId="11" borderId="20" xfId="0" applyFont="1" applyFill="1" applyBorder="1" applyAlignment="1">
      <alignment horizontal="center"/>
    </xf>
    <xf numFmtId="0" fontId="3" fillId="11" borderId="37" xfId="0" applyFont="1" applyFill="1" applyBorder="1" applyAlignment="1">
      <alignment horizontal="center"/>
    </xf>
    <xf numFmtId="0" fontId="3" fillId="11" borderId="20" xfId="0" applyFont="1" applyFill="1" applyBorder="1" applyAlignment="1">
      <alignment horizontal="center" vertical="center"/>
    </xf>
    <xf numFmtId="0" fontId="2" fillId="0" borderId="64" xfId="0" applyFont="1" applyBorder="1" applyAlignment="1">
      <alignment horizontal="left" vertical="center" wrapText="1"/>
    </xf>
    <xf numFmtId="0" fontId="3" fillId="12" borderId="20" xfId="0" applyFont="1" applyFill="1" applyBorder="1" applyAlignment="1">
      <alignment horizontal="center"/>
    </xf>
    <xf numFmtId="0" fontId="2" fillId="0" borderId="64" xfId="0" applyFont="1" applyBorder="1"/>
    <xf numFmtId="4" fontId="3" fillId="11" borderId="20" xfId="0" applyNumberFormat="1" applyFont="1" applyFill="1" applyBorder="1" applyAlignment="1">
      <alignment horizontal="center"/>
    </xf>
    <xf numFmtId="0" fontId="52" fillId="16" borderId="0" xfId="0" applyFont="1" applyFill="1"/>
    <xf numFmtId="0" fontId="49" fillId="16" borderId="0" xfId="0" applyFont="1" applyFill="1" applyAlignment="1">
      <alignment horizontal="center"/>
    </xf>
    <xf numFmtId="0" fontId="2" fillId="5" borderId="0" xfId="0" applyFont="1" applyFill="1" applyAlignment="1">
      <alignment horizontal="left" vertical="center" wrapText="1"/>
    </xf>
    <xf numFmtId="0" fontId="32" fillId="5" borderId="0" xfId="0" applyFont="1" applyFill="1"/>
    <xf numFmtId="0" fontId="95" fillId="4" borderId="0" xfId="0" applyFont="1" applyFill="1" applyAlignment="1">
      <alignment horizontal="left" vertical="center"/>
    </xf>
    <xf numFmtId="0" fontId="12" fillId="5" borderId="0" xfId="0" applyFont="1" applyFill="1" applyAlignment="1">
      <alignment vertical="center" wrapText="1"/>
    </xf>
    <xf numFmtId="0" fontId="18" fillId="5" borderId="0" xfId="0" applyFont="1" applyFill="1" applyAlignment="1">
      <alignment horizontal="justify" vertical="center"/>
    </xf>
    <xf numFmtId="0" fontId="14" fillId="5" borderId="0" xfId="0" applyFont="1" applyFill="1" applyAlignment="1">
      <alignment horizontal="justify" vertical="top"/>
    </xf>
    <xf numFmtId="0" fontId="12" fillId="5" borderId="0" xfId="0" applyFont="1" applyFill="1" applyAlignment="1">
      <alignment vertical="top" wrapText="1"/>
    </xf>
    <xf numFmtId="0" fontId="14" fillId="5" borderId="0" xfId="0" applyFont="1" applyFill="1" applyAlignment="1">
      <alignment horizontal="justify" vertical="center"/>
    </xf>
    <xf numFmtId="0" fontId="13" fillId="5" borderId="0" xfId="0" applyFont="1" applyFill="1" applyAlignment="1">
      <alignment vertical="center" wrapText="1"/>
    </xf>
    <xf numFmtId="0" fontId="22" fillId="5" borderId="0" xfId="1" applyFill="1" applyAlignment="1">
      <alignment vertical="top" wrapText="1"/>
    </xf>
    <xf numFmtId="0" fontId="15" fillId="5" borderId="0" xfId="0" applyFont="1" applyFill="1" applyAlignment="1">
      <alignment horizontal="justify" vertical="center" wrapText="1"/>
    </xf>
    <xf numFmtId="0" fontId="32" fillId="5" borderId="0" xfId="0" applyFont="1" applyFill="1" applyAlignment="1">
      <alignment wrapText="1"/>
    </xf>
    <xf numFmtId="0" fontId="69" fillId="5" borderId="0" xfId="0" applyFont="1" applyFill="1" applyAlignment="1">
      <alignment horizontal="justify" vertical="center"/>
    </xf>
    <xf numFmtId="0" fontId="71" fillId="5" borderId="0" xfId="0" applyFont="1" applyFill="1" applyAlignment="1">
      <alignment vertical="center" wrapText="1"/>
    </xf>
    <xf numFmtId="0" fontId="16" fillId="5" borderId="0" xfId="0" applyFont="1" applyFill="1" applyAlignment="1">
      <alignment vertical="center" wrapText="1"/>
    </xf>
    <xf numFmtId="0" fontId="15" fillId="5" borderId="0" xfId="0" applyFont="1" applyFill="1" applyAlignment="1">
      <alignment horizontal="left" vertical="center" wrapText="1"/>
    </xf>
    <xf numFmtId="0" fontId="22" fillId="5" borderId="0" xfId="1" applyFill="1" applyAlignment="1">
      <alignment vertical="center" wrapText="1"/>
    </xf>
    <xf numFmtId="0" fontId="22" fillId="5" borderId="0" xfId="1" applyFill="1" applyAlignment="1">
      <alignment wrapText="1"/>
    </xf>
    <xf numFmtId="0" fontId="4" fillId="5" borderId="0" xfId="0" applyFont="1" applyFill="1" applyAlignment="1">
      <alignment vertical="top" wrapText="1"/>
    </xf>
    <xf numFmtId="0" fontId="4" fillId="5" borderId="0" xfId="0" applyFont="1" applyFill="1" applyAlignment="1">
      <alignment horizontal="justify" vertical="center"/>
    </xf>
    <xf numFmtId="0" fontId="32" fillId="5" borderId="0" xfId="0" applyFont="1" applyFill="1" applyAlignment="1">
      <alignment horizontal="left" wrapText="1"/>
    </xf>
    <xf numFmtId="0" fontId="22" fillId="5" borderId="0" xfId="1" applyFill="1"/>
    <xf numFmtId="0" fontId="4" fillId="5" borderId="0" xfId="0" applyFont="1" applyFill="1" applyAlignment="1">
      <alignment vertical="center" wrapText="1"/>
    </xf>
    <xf numFmtId="0" fontId="70" fillId="5" borderId="0" xfId="0" applyFont="1" applyFill="1" applyAlignment="1">
      <alignment horizontal="justify" vertical="center"/>
    </xf>
    <xf numFmtId="0" fontId="96" fillId="5" borderId="0" xfId="0" applyFont="1" applyFill="1" applyAlignment="1">
      <alignment horizontal="justify" vertical="center" wrapText="1"/>
    </xf>
    <xf numFmtId="0" fontId="43" fillId="5" borderId="0" xfId="0" applyFont="1" applyFill="1" applyAlignment="1">
      <alignment horizontal="left" vertical="center"/>
    </xf>
    <xf numFmtId="0" fontId="14" fillId="5" borderId="0" xfId="0" applyFont="1" applyFill="1" applyAlignment="1">
      <alignment horizontal="left" vertical="center"/>
    </xf>
    <xf numFmtId="0" fontId="15" fillId="5" borderId="0" xfId="0" applyFont="1" applyFill="1" applyAlignment="1">
      <alignment horizontal="justify" vertical="center"/>
    </xf>
    <xf numFmtId="0" fontId="22" fillId="5" borderId="0" xfId="1" applyFill="1" applyAlignment="1">
      <alignment horizontal="left" vertical="top" wrapText="1"/>
    </xf>
    <xf numFmtId="0" fontId="22" fillId="5" borderId="0" xfId="1" applyFill="1" applyAlignment="1">
      <alignment vertical="center"/>
    </xf>
    <xf numFmtId="0" fontId="3" fillId="5" borderId="0" xfId="0" applyFont="1" applyFill="1" applyAlignment="1">
      <alignment vertical="center" wrapText="1"/>
    </xf>
    <xf numFmtId="0" fontId="20" fillId="5" borderId="0" xfId="0" applyFont="1" applyFill="1" applyAlignment="1">
      <alignment horizontal="justify" vertical="center"/>
    </xf>
    <xf numFmtId="0" fontId="73" fillId="5" borderId="0" xfId="0" applyFont="1" applyFill="1" applyAlignment="1">
      <alignment horizontal="right" vertical="center"/>
    </xf>
    <xf numFmtId="0" fontId="3" fillId="5" borderId="0" xfId="0" applyFont="1" applyFill="1"/>
    <xf numFmtId="0" fontId="3" fillId="5" borderId="0" xfId="0" applyFont="1" applyFill="1" applyAlignment="1">
      <alignment wrapText="1"/>
    </xf>
    <xf numFmtId="0" fontId="0" fillId="5" borderId="0" xfId="0" applyFill="1" applyAlignment="1">
      <alignment vertical="center"/>
    </xf>
    <xf numFmtId="0" fontId="20" fillId="5" borderId="0" xfId="0" applyFont="1" applyFill="1"/>
    <xf numFmtId="10" fontId="20" fillId="5" borderId="0" xfId="0" applyNumberFormat="1" applyFont="1" applyFill="1" applyAlignment="1">
      <alignment vertical="center"/>
    </xf>
    <xf numFmtId="0" fontId="36" fillId="5" borderId="0" xfId="0" applyFont="1" applyFill="1"/>
    <xf numFmtId="4" fontId="34" fillId="5" borderId="0" xfId="0" applyNumberFormat="1" applyFont="1" applyFill="1" applyAlignment="1">
      <alignment horizontal="center"/>
    </xf>
    <xf numFmtId="4" fontId="20" fillId="5" borderId="0" xfId="0" applyNumberFormat="1" applyFont="1" applyFill="1" applyAlignment="1">
      <alignment horizontal="center"/>
    </xf>
    <xf numFmtId="0" fontId="20" fillId="5" borderId="0" xfId="0" applyFont="1" applyFill="1" applyAlignment="1">
      <alignment horizontal="center"/>
    </xf>
    <xf numFmtId="0" fontId="94" fillId="5" borderId="0" xfId="0" applyFont="1" applyFill="1"/>
    <xf numFmtId="0" fontId="50" fillId="5" borderId="0" xfId="0" applyFont="1" applyFill="1" applyAlignment="1">
      <alignment horizontal="center" vertical="center"/>
    </xf>
    <xf numFmtId="0" fontId="0" fillId="5" borderId="0" xfId="0" applyFill="1" applyAlignment="1">
      <alignment vertical="top"/>
    </xf>
    <xf numFmtId="0" fontId="2" fillId="5" borderId="0" xfId="0" applyFont="1" applyFill="1" applyAlignment="1">
      <alignment horizontal="left" vertical="center"/>
    </xf>
    <xf numFmtId="0" fontId="37" fillId="5" borderId="0" xfId="0" applyFont="1" applyFill="1" applyAlignment="1">
      <alignment vertical="center" wrapText="1"/>
    </xf>
    <xf numFmtId="2" fontId="55" fillId="5" borderId="0" xfId="0" applyNumberFormat="1" applyFont="1" applyFill="1" applyAlignment="1">
      <alignment horizontal="center" vertical="center"/>
    </xf>
    <xf numFmtId="0" fontId="0" fillId="5" borderId="0" xfId="0" applyFill="1" applyAlignment="1">
      <alignment wrapText="1"/>
    </xf>
    <xf numFmtId="0" fontId="83" fillId="5" borderId="0" xfId="0" applyFont="1" applyFill="1"/>
    <xf numFmtId="0" fontId="55" fillId="5" borderId="0" xfId="0" applyFont="1" applyFill="1" applyAlignment="1">
      <alignment horizontal="right" wrapText="1"/>
    </xf>
    <xf numFmtId="0" fontId="97" fillId="5" borderId="0" xfId="0" applyFont="1" applyFill="1" applyAlignment="1">
      <alignment vertical="center"/>
    </xf>
    <xf numFmtId="0" fontId="77" fillId="14" borderId="11" xfId="0" applyFont="1" applyFill="1" applyBorder="1" applyAlignment="1">
      <alignment horizontal="left" wrapText="1"/>
    </xf>
    <xf numFmtId="0" fontId="21" fillId="5" borderId="12" xfId="0" applyFont="1" applyFill="1" applyBorder="1"/>
    <xf numFmtId="0" fontId="21" fillId="5" borderId="13" xfId="0" applyFont="1" applyFill="1" applyBorder="1"/>
    <xf numFmtId="0" fontId="6" fillId="4" borderId="7" xfId="0" applyFont="1" applyFill="1" applyBorder="1" applyAlignment="1">
      <alignment vertical="center" wrapText="1"/>
    </xf>
    <xf numFmtId="0" fontId="4" fillId="0" borderId="8" xfId="0" applyFont="1" applyBorder="1"/>
    <xf numFmtId="0" fontId="4" fillId="0" borderId="9" xfId="0" applyFont="1" applyBorder="1"/>
    <xf numFmtId="0" fontId="52" fillId="20" borderId="3" xfId="0" applyFont="1" applyFill="1" applyBorder="1" applyAlignment="1">
      <alignment horizontal="center" vertical="center"/>
    </xf>
    <xf numFmtId="0" fontId="72" fillId="16" borderId="4" xfId="0" applyFont="1" applyFill="1" applyBorder="1" applyAlignment="1">
      <alignment vertical="center"/>
    </xf>
    <xf numFmtId="0" fontId="72" fillId="16" borderId="5" xfId="0" applyFont="1" applyFill="1" applyBorder="1" applyAlignment="1">
      <alignment vertical="center"/>
    </xf>
    <xf numFmtId="0" fontId="77" fillId="14" borderId="11" xfId="0" applyFont="1" applyFill="1" applyBorder="1" applyAlignment="1">
      <alignment horizontal="left" wrapText="1"/>
    </xf>
    <xf numFmtId="0" fontId="21" fillId="5" borderId="12" xfId="0" applyFont="1" applyFill="1" applyBorder="1"/>
    <xf numFmtId="0" fontId="21" fillId="5" borderId="13" xfId="0" applyFont="1" applyFill="1" applyBorder="1"/>
    <xf numFmtId="0" fontId="25" fillId="5" borderId="14" xfId="0" applyFont="1" applyFill="1" applyBorder="1" applyAlignment="1">
      <alignment vertical="top" wrapText="1"/>
    </xf>
    <xf numFmtId="0" fontId="25" fillId="5" borderId="0" xfId="0" applyFont="1" applyFill="1" applyAlignment="1">
      <alignment vertical="top" wrapText="1"/>
    </xf>
    <xf numFmtId="0" fontId="25" fillId="5" borderId="15" xfId="0" applyFont="1" applyFill="1" applyBorder="1" applyAlignment="1">
      <alignment vertical="top" wrapText="1"/>
    </xf>
    <xf numFmtId="0" fontId="25" fillId="5" borderId="67" xfId="0" applyFont="1" applyFill="1" applyBorder="1" applyAlignment="1">
      <alignment vertical="top" wrapText="1"/>
    </xf>
    <xf numFmtId="0" fontId="25" fillId="5" borderId="68" xfId="0" applyFont="1" applyFill="1" applyBorder="1" applyAlignment="1">
      <alignment vertical="top" wrapText="1"/>
    </xf>
    <xf numFmtId="0" fontId="25" fillId="5" borderId="69" xfId="0" applyFont="1" applyFill="1" applyBorder="1" applyAlignment="1">
      <alignment vertical="top" wrapText="1"/>
    </xf>
    <xf numFmtId="0" fontId="25" fillId="0" borderId="0" xfId="0" applyFont="1" applyAlignment="1">
      <alignment vertical="top" wrapText="1"/>
    </xf>
    <xf numFmtId="0" fontId="24" fillId="5" borderId="14" xfId="0" applyFont="1" applyFill="1" applyBorder="1" applyAlignment="1">
      <alignment horizontal="left" vertical="center" wrapText="1"/>
    </xf>
    <xf numFmtId="0" fontId="24" fillId="5" borderId="0" xfId="0" applyFont="1" applyFill="1" applyAlignment="1">
      <alignment horizontal="left" vertical="center" wrapText="1"/>
    </xf>
    <xf numFmtId="0" fontId="24" fillId="5" borderId="15" xfId="0" applyFont="1" applyFill="1" applyBorder="1" applyAlignment="1">
      <alignment horizontal="left" vertical="center" wrapText="1"/>
    </xf>
    <xf numFmtId="0" fontId="39" fillId="13" borderId="0" xfId="0" applyFont="1" applyFill="1"/>
    <xf numFmtId="0" fontId="40" fillId="9" borderId="0" xfId="0" applyFont="1" applyFill="1"/>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14" fillId="0" borderId="11" xfId="0" applyFont="1" applyBorder="1" applyAlignment="1">
      <alignment horizontal="left" vertical="top" wrapText="1"/>
    </xf>
    <xf numFmtId="0" fontId="100" fillId="0" borderId="11" xfId="0" applyFont="1" applyBorder="1" applyAlignment="1">
      <alignment horizontal="left" vertical="top" wrapText="1"/>
    </xf>
    <xf numFmtId="0" fontId="100" fillId="0" borderId="12" xfId="0" applyFont="1" applyBorder="1" applyAlignment="1">
      <alignment horizontal="left" vertical="top" wrapText="1"/>
    </xf>
    <xf numFmtId="0" fontId="100" fillId="0" borderId="13" xfId="0" applyFont="1" applyBorder="1" applyAlignment="1">
      <alignment horizontal="left" vertical="top" wrapText="1"/>
    </xf>
    <xf numFmtId="0" fontId="14" fillId="5" borderId="11" xfId="0" applyFont="1" applyFill="1" applyBorder="1" applyAlignment="1">
      <alignment horizontal="left" vertical="top" wrapText="1"/>
    </xf>
    <xf numFmtId="0" fontId="14" fillId="5" borderId="12" xfId="0" applyFont="1" applyFill="1" applyBorder="1" applyAlignment="1">
      <alignment horizontal="left" vertical="top" wrapText="1"/>
    </xf>
    <xf numFmtId="0" fontId="14" fillId="5" borderId="13" xfId="0" applyFont="1" applyFill="1" applyBorder="1" applyAlignment="1">
      <alignment horizontal="left" vertical="top" wrapText="1"/>
    </xf>
    <xf numFmtId="0" fontId="99" fillId="5" borderId="11" xfId="0" applyFont="1" applyFill="1" applyBorder="1" applyAlignment="1">
      <alignment horizontal="left" vertical="top" wrapText="1"/>
    </xf>
    <xf numFmtId="0" fontId="99" fillId="5" borderId="12" xfId="0" applyFont="1" applyFill="1" applyBorder="1" applyAlignment="1">
      <alignment horizontal="left" vertical="top" wrapText="1"/>
    </xf>
    <xf numFmtId="0" fontId="99" fillId="5" borderId="13" xfId="0" applyFont="1" applyFill="1" applyBorder="1" applyAlignment="1">
      <alignment horizontal="left" vertical="top" wrapText="1"/>
    </xf>
    <xf numFmtId="0" fontId="14" fillId="5" borderId="0" xfId="0" applyFont="1" applyFill="1" applyAlignment="1">
      <alignment horizontal="left" vertical="center" wrapText="1"/>
    </xf>
    <xf numFmtId="0" fontId="39" fillId="13" borderId="0" xfId="0" applyFont="1" applyFill="1" applyAlignment="1">
      <alignment vertical="center"/>
    </xf>
    <xf numFmtId="0" fontId="2" fillId="5" borderId="0" xfId="0" applyFont="1" applyFill="1" applyAlignment="1">
      <alignment horizontal="left" vertical="center" wrapText="1"/>
    </xf>
    <xf numFmtId="0" fontId="80" fillId="5" borderId="31" xfId="0" applyFont="1" applyFill="1" applyBorder="1" applyAlignment="1">
      <alignment horizontal="left" vertical="center" wrapText="1"/>
    </xf>
    <xf numFmtId="0" fontId="80" fillId="5" borderId="26" xfId="0" applyFont="1" applyFill="1" applyBorder="1" applyAlignment="1">
      <alignment horizontal="left" vertical="center" wrapText="1"/>
    </xf>
    <xf numFmtId="0" fontId="80" fillId="5" borderId="28" xfId="0" applyFont="1" applyFill="1" applyBorder="1" applyAlignment="1">
      <alignment horizontal="left" vertical="center" wrapText="1"/>
    </xf>
    <xf numFmtId="0" fontId="2" fillId="5" borderId="32" xfId="0" applyFont="1" applyFill="1" applyBorder="1" applyAlignment="1">
      <alignment horizontal="left" vertical="center" wrapText="1"/>
    </xf>
    <xf numFmtId="0" fontId="2" fillId="5" borderId="47" xfId="0" applyFont="1" applyFill="1" applyBorder="1" applyAlignment="1">
      <alignment horizontal="left" vertical="center" wrapText="1"/>
    </xf>
    <xf numFmtId="0" fontId="22" fillId="5" borderId="29" xfId="1" applyFill="1" applyBorder="1" applyAlignment="1">
      <alignment horizontal="left" vertical="center" wrapText="1"/>
    </xf>
    <xf numFmtId="0" fontId="2" fillId="5" borderId="29"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4" fillId="0" borderId="0" xfId="0" applyFont="1" applyAlignment="1">
      <alignment horizontal="left" vertical="center" wrapText="1"/>
    </xf>
    <xf numFmtId="0" fontId="4" fillId="0" borderId="26"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0" applyFont="1" applyBorder="1" applyAlignment="1">
      <alignment horizontal="center" vertical="center" wrapText="1"/>
    </xf>
    <xf numFmtId="0" fontId="4" fillId="0" borderId="0" xfId="0" applyFont="1" applyAlignment="1">
      <alignment horizontal="center" vertical="center" wrapText="1"/>
    </xf>
    <xf numFmtId="0" fontId="4" fillId="0" borderId="46"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53" fillId="16" borderId="29" xfId="0" applyFont="1" applyFill="1" applyBorder="1" applyAlignment="1">
      <alignment horizontal="left" vertical="center"/>
    </xf>
    <xf numFmtId="0" fontId="12" fillId="0" borderId="0" xfId="0" applyFont="1" applyAlignment="1">
      <alignment horizontal="left" vertical="center" wrapText="1"/>
    </xf>
    <xf numFmtId="0" fontId="12" fillId="0" borderId="26" xfId="0" applyFont="1" applyBorder="1" applyAlignment="1">
      <alignment horizontal="left" vertical="center" wrapText="1"/>
    </xf>
    <xf numFmtId="0" fontId="14" fillId="5" borderId="0" xfId="0" applyFont="1" applyFill="1" applyAlignment="1">
      <alignment horizontal="left" vertical="top"/>
    </xf>
    <xf numFmtId="0" fontId="14" fillId="5" borderId="0" xfId="0" applyFont="1" applyFill="1" applyAlignment="1">
      <alignment horizontal="left" vertical="top" wrapText="1"/>
    </xf>
    <xf numFmtId="0" fontId="79" fillId="0" borderId="31" xfId="0" applyFont="1" applyBorder="1" applyAlignment="1">
      <alignment horizontal="center" vertical="center" wrapText="1"/>
    </xf>
    <xf numFmtId="0" fontId="79" fillId="0" borderId="26" xfId="0" applyFont="1" applyBorder="1" applyAlignment="1">
      <alignment horizontal="center" vertical="center" wrapText="1"/>
    </xf>
    <xf numFmtId="0" fontId="79" fillId="0" borderId="28" xfId="0" applyFont="1" applyBorder="1" applyAlignment="1">
      <alignment horizontal="center" vertical="center" wrapText="1"/>
    </xf>
    <xf numFmtId="0" fontId="2" fillId="5" borderId="0" xfId="0" applyFont="1" applyFill="1" applyAlignment="1">
      <alignment horizontal="left"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6" xfId="0" applyBorder="1" applyAlignment="1">
      <alignment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0" borderId="0" xfId="0" applyAlignment="1">
      <alignment horizontal="left" vertical="top" wrapText="1"/>
    </xf>
    <xf numFmtId="0" fontId="2" fillId="5" borderId="14" xfId="0" applyFont="1" applyFill="1" applyBorder="1" applyAlignment="1">
      <alignment horizontal="left" vertical="center" wrapText="1"/>
    </xf>
    <xf numFmtId="0" fontId="3" fillId="0" borderId="0" xfId="0" applyFont="1" applyAlignment="1">
      <alignment horizontal="left"/>
    </xf>
    <xf numFmtId="0" fontId="22" fillId="0" borderId="30" xfId="1" applyBorder="1" applyAlignment="1">
      <alignment horizontal="left" vertical="center" wrapText="1"/>
    </xf>
    <xf numFmtId="0" fontId="101" fillId="4" borderId="6" xfId="1" applyFont="1" applyFill="1" applyBorder="1" applyAlignment="1">
      <alignment horizontal="left" vertical="center"/>
    </xf>
  </cellXfs>
  <cellStyles count="3">
    <cellStyle name="Hyperlink" xfId="1" builtinId="8"/>
    <cellStyle name="Normal" xfId="0" builtinId="0"/>
    <cellStyle name="Percent" xfId="2" builtinId="5"/>
  </cellStyles>
  <dxfs count="0"/>
  <tableStyles count="0" defaultTableStyle="TableStyleMedium2" defaultPivotStyle="PivotStyleLight16"/>
  <colors>
    <mruColors>
      <color rgb="FF2E5180"/>
      <color rgb="FF1A91C9"/>
      <color rgb="FFED4F29"/>
      <color rgb="FFC2E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a:t>Transport</a:t>
            </a:r>
            <a:r>
              <a:rPr lang="en-US" baseline="0"/>
              <a:t> Decarbonisation Index results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'2 - TDI Score '!$B$9</c:f>
              <c:strCache>
                <c:ptCount val="1"/>
                <c:pt idx="0">
                  <c:v>Dimension score
(higher is better, 
1 is the highest score)</c:v>
                </c:pt>
              </c:strCache>
            </c:strRef>
          </c:tx>
          <c:spPr>
            <a:solidFill>
              <a:srgbClr val="ED4F29"/>
            </a:solidFill>
            <a:ln>
              <a:solidFill>
                <a:schemeClr val="tx1"/>
              </a:solidFill>
            </a:ln>
            <a:effectLst/>
          </c:spPr>
          <c:invertIfNegative val="0"/>
          <c:cat>
            <c:strRef>
              <c:f>'2 - TDI Score '!$A$10:$A$17</c:f>
              <c:strCache>
                <c:ptCount val="8"/>
                <c:pt idx="0">
                  <c:v>Passenger transport and mobility system</c:v>
                </c:pt>
                <c:pt idx="1">
                  <c:v>Passenger vehicles </c:v>
                </c:pt>
                <c:pt idx="2">
                  <c:v>Freight system and vehicles </c:v>
                </c:pt>
                <c:pt idx="3">
                  <c:v>Emissions </c:v>
                </c:pt>
                <c:pt idx="4">
                  <c:v>Finance and economics </c:v>
                </c:pt>
                <c:pt idx="5">
                  <c:v>Governance </c:v>
                </c:pt>
                <c:pt idx="6">
                  <c:v>Energy</c:v>
                </c:pt>
                <c:pt idx="7">
                  <c:v>Context</c:v>
                </c:pt>
              </c:strCache>
            </c:strRef>
          </c:cat>
          <c:val>
            <c:numRef>
              <c:f>'2 - TDI Score '!$B$10:$B$17</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B2E3-482D-B6E8-E18258AFD4D9}"/>
            </c:ext>
          </c:extLst>
        </c:ser>
        <c:dLbls>
          <c:showLegendKey val="0"/>
          <c:showVal val="0"/>
          <c:showCatName val="0"/>
          <c:showSerName val="0"/>
          <c:showPercent val="0"/>
          <c:showBubbleSize val="0"/>
        </c:dLbls>
        <c:gapWidth val="110"/>
        <c:overlap val="-27"/>
        <c:axId val="899679375"/>
        <c:axId val="899697615"/>
      </c:barChart>
      <c:catAx>
        <c:axId val="89967937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TDI dimensions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99697615"/>
        <c:crosses val="autoZero"/>
        <c:auto val="1"/>
        <c:lblAlgn val="ctr"/>
        <c:lblOffset val="100"/>
        <c:noMultiLvlLbl val="0"/>
      </c:catAx>
      <c:valAx>
        <c:axId val="899697615"/>
        <c:scaling>
          <c:orientation val="minMax"/>
          <c:max val="1"/>
        </c:scaling>
        <c:delete val="0"/>
        <c:axPos val="l"/>
        <c:majorGridlines>
          <c:spPr>
            <a:ln w="1587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en-US"/>
                  <a:t>Higher score is better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9967937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en-US" sz="1400" b="0" i="0" u="none" strike="noStrike" kern="1200" spc="0" baseline="0">
                <a:solidFill>
                  <a:srgbClr val="000000"/>
                </a:solidFill>
              </a:rPr>
              <a:t>Transport Decarbonisation Index results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en-US"/>
        </a:p>
      </c:txPr>
    </c:title>
    <c:autoTitleDeleted val="0"/>
    <c:plotArea>
      <c:layout/>
      <c:radarChart>
        <c:radarStyle val="marker"/>
        <c:varyColors val="0"/>
        <c:ser>
          <c:idx val="0"/>
          <c:order val="0"/>
          <c:tx>
            <c:strRef>
              <c:f>'2 - TDI Score '!$B$9</c:f>
              <c:strCache>
                <c:ptCount val="1"/>
                <c:pt idx="0">
                  <c:v>Dimension score
(higher is better, 
1 is the highest score)</c:v>
                </c:pt>
              </c:strCache>
            </c:strRef>
          </c:tx>
          <c:spPr>
            <a:ln w="28575" cap="rnd">
              <a:solidFill>
                <a:srgbClr val="ED4F29"/>
              </a:solidFill>
              <a:round/>
            </a:ln>
            <a:effectLst/>
          </c:spPr>
          <c:marker>
            <c:symbol val="none"/>
          </c:marker>
          <c:cat>
            <c:strRef>
              <c:f>'2 - TDI Score '!$A$10:$A$17</c:f>
              <c:strCache>
                <c:ptCount val="8"/>
                <c:pt idx="0">
                  <c:v>Passenger transport and mobility system</c:v>
                </c:pt>
                <c:pt idx="1">
                  <c:v>Passenger vehicles </c:v>
                </c:pt>
                <c:pt idx="2">
                  <c:v>Freight system and vehicles </c:v>
                </c:pt>
                <c:pt idx="3">
                  <c:v>Emissions </c:v>
                </c:pt>
                <c:pt idx="4">
                  <c:v>Finance and economics </c:v>
                </c:pt>
                <c:pt idx="5">
                  <c:v>Governance </c:v>
                </c:pt>
                <c:pt idx="6">
                  <c:v>Energy</c:v>
                </c:pt>
                <c:pt idx="7">
                  <c:v>Context</c:v>
                </c:pt>
              </c:strCache>
            </c:strRef>
          </c:cat>
          <c:val>
            <c:numRef>
              <c:f>'2 - TDI Score '!$B$10:$B$17</c:f>
              <c:numCache>
                <c:formatCode>0.00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CF17-4004-9BB4-5B7DFFC3F525}"/>
            </c:ext>
          </c:extLst>
        </c:ser>
        <c:dLbls>
          <c:showLegendKey val="0"/>
          <c:showVal val="0"/>
          <c:showCatName val="0"/>
          <c:showSerName val="0"/>
          <c:showPercent val="0"/>
          <c:showBubbleSize val="0"/>
        </c:dLbls>
        <c:axId val="899679375"/>
        <c:axId val="899697615"/>
      </c:radarChart>
      <c:catAx>
        <c:axId val="8996793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899697615"/>
        <c:crosses val="autoZero"/>
        <c:auto val="1"/>
        <c:lblAlgn val="ctr"/>
        <c:lblOffset val="100"/>
        <c:noMultiLvlLbl val="0"/>
      </c:catAx>
      <c:valAx>
        <c:axId val="899697615"/>
        <c:scaling>
          <c:orientation val="minMax"/>
          <c:max val="1"/>
        </c:scaling>
        <c:delete val="0"/>
        <c:axPos val="l"/>
        <c:majorGridlines>
          <c:spPr>
            <a:ln w="1587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899679375"/>
        <c:crosses val="autoZero"/>
        <c:crossBetween val="between"/>
        <c:majorUnit val="0.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212725</xdr:colOff>
      <xdr:row>43</xdr:row>
      <xdr:rowOff>130175</xdr:rowOff>
    </xdr:from>
    <xdr:ext cx="1724025" cy="866775"/>
    <xdr:pic>
      <xdr:nvPicPr>
        <xdr:cNvPr id="5" name="image3.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131175" y="6454775"/>
          <a:ext cx="1724025" cy="866775"/>
        </a:xfrm>
        <a:prstGeom prst="rect">
          <a:avLst/>
        </a:prstGeom>
        <a:noFill/>
      </xdr:spPr>
    </xdr:pic>
    <xdr:clientData fLocksWithSheet="0"/>
  </xdr:oneCellAnchor>
  <xdr:oneCellAnchor>
    <xdr:from>
      <xdr:col>3</xdr:col>
      <xdr:colOff>2484584</xdr:colOff>
      <xdr:row>56</xdr:row>
      <xdr:rowOff>48676</xdr:rowOff>
    </xdr:from>
    <xdr:ext cx="2162175" cy="619125"/>
    <xdr:pic>
      <xdr:nvPicPr>
        <xdr:cNvPr id="29" name="image4.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6177353" y="15939307"/>
          <a:ext cx="2162175" cy="619125"/>
        </a:xfrm>
        <a:prstGeom prst="rect">
          <a:avLst/>
        </a:prstGeom>
        <a:noFill/>
      </xdr:spPr>
    </xdr:pic>
    <xdr:clientData fLocksWithSheet="0"/>
  </xdr:oneCellAnchor>
  <xdr:oneCellAnchor>
    <xdr:from>
      <xdr:col>4</xdr:col>
      <xdr:colOff>434975</xdr:colOff>
      <xdr:row>48</xdr:row>
      <xdr:rowOff>85090</xdr:rowOff>
    </xdr:from>
    <xdr:ext cx="1209675" cy="1209675"/>
    <xdr:pic>
      <xdr:nvPicPr>
        <xdr:cNvPr id="6" name="image1.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xfrm>
          <a:off x="8353425" y="8289290"/>
          <a:ext cx="1209675" cy="1209675"/>
        </a:xfrm>
        <a:prstGeom prst="rect">
          <a:avLst/>
        </a:prstGeom>
        <a:noFill/>
      </xdr:spPr>
    </xdr:pic>
    <xdr:clientData fLocksWithSheet="0"/>
  </xdr:oneCellAnchor>
  <xdr:twoCellAnchor editAs="oneCell">
    <xdr:from>
      <xdr:col>2</xdr:col>
      <xdr:colOff>1205720</xdr:colOff>
      <xdr:row>55</xdr:row>
      <xdr:rowOff>154843</xdr:rowOff>
    </xdr:from>
    <xdr:to>
      <xdr:col>3</xdr:col>
      <xdr:colOff>1764325</xdr:colOff>
      <xdr:row>60</xdr:row>
      <xdr:rowOff>120796</xdr:rowOff>
    </xdr:to>
    <xdr:pic>
      <xdr:nvPicPr>
        <xdr:cNvPr id="28" name="Picture 1">
          <a:extLst>
            <a:ext uri="{FF2B5EF4-FFF2-40B4-BE49-F238E27FC236}">
              <a16:creationId xmlns:a16="http://schemas.microsoft.com/office/drawing/2014/main" id="{F8B83789-7CED-C829-7D41-BEE813854390}"/>
            </a:ext>
          </a:extLst>
        </xdr:cNvPr>
        <xdr:cNvPicPr>
          <a:picLocks noChangeAspect="1"/>
        </xdr:cNvPicPr>
      </xdr:nvPicPr>
      <xdr:blipFill>
        <a:blip xmlns:r="http://schemas.openxmlformats.org/officeDocument/2006/relationships" r:embed="rId4"/>
        <a:stretch>
          <a:fillRect/>
        </a:stretch>
      </xdr:blipFill>
      <xdr:spPr>
        <a:xfrm>
          <a:off x="2999351" y="15875489"/>
          <a:ext cx="2457743" cy="815876"/>
        </a:xfrm>
        <a:prstGeom prst="rect">
          <a:avLst/>
        </a:prstGeom>
      </xdr:spPr>
    </xdr:pic>
    <xdr:clientData/>
  </xdr:twoCellAnchor>
  <xdr:twoCellAnchor editAs="oneCell">
    <xdr:from>
      <xdr:col>1</xdr:col>
      <xdr:colOff>63500</xdr:colOff>
      <xdr:row>55</xdr:row>
      <xdr:rowOff>169984</xdr:rowOff>
    </xdr:from>
    <xdr:to>
      <xdr:col>2</xdr:col>
      <xdr:colOff>707775</xdr:colOff>
      <xdr:row>59</xdr:row>
      <xdr:rowOff>145806</xdr:rowOff>
    </xdr:to>
    <xdr:pic>
      <xdr:nvPicPr>
        <xdr:cNvPr id="8" name="Picture 3">
          <a:extLst>
            <a:ext uri="{FF2B5EF4-FFF2-40B4-BE49-F238E27FC236}">
              <a16:creationId xmlns:a16="http://schemas.microsoft.com/office/drawing/2014/main" id="{77D7FE6F-AFCD-37EA-82CD-98A71A0D754E}"/>
            </a:ext>
          </a:extLst>
        </xdr:cNvPr>
        <xdr:cNvPicPr>
          <a:picLocks noChangeAspect="1"/>
        </xdr:cNvPicPr>
      </xdr:nvPicPr>
      <xdr:blipFill>
        <a:blip xmlns:r="http://schemas.openxmlformats.org/officeDocument/2006/relationships" r:embed="rId5"/>
        <a:stretch>
          <a:fillRect/>
        </a:stretch>
      </xdr:blipFill>
      <xdr:spPr>
        <a:xfrm>
          <a:off x="233485" y="15919938"/>
          <a:ext cx="2225425" cy="633047"/>
        </a:xfrm>
        <a:prstGeom prst="rect">
          <a:avLst/>
        </a:prstGeom>
      </xdr:spPr>
    </xdr:pic>
    <xdr:clientData/>
  </xdr:twoCellAnchor>
  <xdr:twoCellAnchor editAs="oneCell">
    <xdr:from>
      <xdr:col>1</xdr:col>
      <xdr:colOff>730250</xdr:colOff>
      <xdr:row>1</xdr:row>
      <xdr:rowOff>50800</xdr:rowOff>
    </xdr:from>
    <xdr:to>
      <xdr:col>2</xdr:col>
      <xdr:colOff>1511300</xdr:colOff>
      <xdr:row>4</xdr:row>
      <xdr:rowOff>82569</xdr:rowOff>
    </xdr:to>
    <xdr:pic>
      <xdr:nvPicPr>
        <xdr:cNvPr id="21" name="Picture 7">
          <a:extLst>
            <a:ext uri="{FF2B5EF4-FFF2-40B4-BE49-F238E27FC236}">
              <a16:creationId xmlns:a16="http://schemas.microsoft.com/office/drawing/2014/main" id="{3BA2CE40-7F23-6420-AFE8-1E54C3085F0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95350" y="247650"/>
          <a:ext cx="2362200" cy="765194"/>
        </a:xfrm>
        <a:prstGeom prst="rect">
          <a:avLst/>
        </a:prstGeom>
      </xdr:spPr>
    </xdr:pic>
    <xdr:clientData/>
  </xdr:twoCellAnchor>
  <xdr:twoCellAnchor editAs="oneCell">
    <xdr:from>
      <xdr:col>1</xdr:col>
      <xdr:colOff>200660</xdr:colOff>
      <xdr:row>29</xdr:row>
      <xdr:rowOff>69850</xdr:rowOff>
    </xdr:from>
    <xdr:to>
      <xdr:col>1</xdr:col>
      <xdr:colOff>1508997</xdr:colOff>
      <xdr:row>39</xdr:row>
      <xdr:rowOff>0</xdr:rowOff>
    </xdr:to>
    <xdr:pic>
      <xdr:nvPicPr>
        <xdr:cNvPr id="2" name="docs-internal-guid-2e5ff395-7fff-ea82-356b-d234b3c1abdc">
          <a:extLst>
            <a:ext uri="{FF2B5EF4-FFF2-40B4-BE49-F238E27FC236}">
              <a16:creationId xmlns:a16="http://schemas.microsoft.com/office/drawing/2014/main" id="{1AF86BC1-0FBE-FFEB-2DF8-0D83B740C8FF}"/>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8300" y="7758430"/>
          <a:ext cx="1308337" cy="160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1187452</xdr:colOff>
      <xdr:row>29</xdr:row>
      <xdr:rowOff>63501</xdr:rowOff>
    </xdr:from>
    <xdr:to>
      <xdr:col>3</xdr:col>
      <xdr:colOff>2399125</xdr:colOff>
      <xdr:row>40</xdr:row>
      <xdr:rowOff>12700</xdr:rowOff>
    </xdr:to>
    <xdr:pic>
      <xdr:nvPicPr>
        <xdr:cNvPr id="4" name="Picture 3">
          <a:extLst>
            <a:ext uri="{FF2B5EF4-FFF2-40B4-BE49-F238E27FC236}">
              <a16:creationId xmlns:a16="http://schemas.microsoft.com/office/drawing/2014/main" id="{4BAE6C3B-7682-2871-859F-611119E52D2A}"/>
            </a:ext>
          </a:extLst>
        </xdr:cNvPr>
        <xdr:cNvPicPr>
          <a:picLocks noChangeAspect="1"/>
        </xdr:cNvPicPr>
      </xdr:nvPicPr>
      <xdr:blipFill>
        <a:blip xmlns:r="http://schemas.openxmlformats.org/officeDocument/2006/relationships" r:embed="rId8"/>
        <a:stretch>
          <a:fillRect/>
        </a:stretch>
      </xdr:blipFill>
      <xdr:spPr>
        <a:xfrm>
          <a:off x="5607052" y="7334251"/>
          <a:ext cx="1211673" cy="1765299"/>
        </a:xfrm>
        <a:prstGeom prst="rect">
          <a:avLst/>
        </a:prstGeom>
      </xdr:spPr>
    </xdr:pic>
    <xdr:clientData/>
  </xdr:twoCellAnchor>
  <xdr:twoCellAnchor editAs="oneCell">
    <xdr:from>
      <xdr:col>4</xdr:col>
      <xdr:colOff>53340</xdr:colOff>
      <xdr:row>30</xdr:row>
      <xdr:rowOff>45720</xdr:rowOff>
    </xdr:from>
    <xdr:to>
      <xdr:col>4</xdr:col>
      <xdr:colOff>1478672</xdr:colOff>
      <xdr:row>39</xdr:row>
      <xdr:rowOff>106680</xdr:rowOff>
    </xdr:to>
    <xdr:pic>
      <xdr:nvPicPr>
        <xdr:cNvPr id="3" name="Picture 2">
          <a:extLst>
            <a:ext uri="{FF2B5EF4-FFF2-40B4-BE49-F238E27FC236}">
              <a16:creationId xmlns:a16="http://schemas.microsoft.com/office/drawing/2014/main" id="{AC6929C0-6F54-41C5-A5F0-F4671AF47D7D}"/>
            </a:ext>
          </a:extLst>
        </xdr:cNvPr>
        <xdr:cNvPicPr>
          <a:picLocks noChangeAspect="1"/>
        </xdr:cNvPicPr>
      </xdr:nvPicPr>
      <xdr:blipFill>
        <a:blip xmlns:r="http://schemas.openxmlformats.org/officeDocument/2006/relationships" r:embed="rId9"/>
        <a:stretch>
          <a:fillRect/>
        </a:stretch>
      </xdr:blipFill>
      <xdr:spPr>
        <a:xfrm>
          <a:off x="7239000" y="7901940"/>
          <a:ext cx="1425332" cy="1569720"/>
        </a:xfrm>
        <a:prstGeom prst="rect">
          <a:avLst/>
        </a:prstGeom>
      </xdr:spPr>
    </xdr:pic>
    <xdr:clientData/>
  </xdr:twoCellAnchor>
  <xdr:twoCellAnchor editAs="oneCell">
    <xdr:from>
      <xdr:col>2</xdr:col>
      <xdr:colOff>755730</xdr:colOff>
      <xdr:row>29</xdr:row>
      <xdr:rowOff>106681</xdr:rowOff>
    </xdr:from>
    <xdr:to>
      <xdr:col>3</xdr:col>
      <xdr:colOff>109516</xdr:colOff>
      <xdr:row>40</xdr:row>
      <xdr:rowOff>30481</xdr:rowOff>
    </xdr:to>
    <xdr:pic>
      <xdr:nvPicPr>
        <xdr:cNvPr id="13" name="Picture 12">
          <a:extLst>
            <a:ext uri="{FF2B5EF4-FFF2-40B4-BE49-F238E27FC236}">
              <a16:creationId xmlns:a16="http://schemas.microsoft.com/office/drawing/2014/main" id="{7FD73299-0E0C-9B97-AF24-BE2D453ED79E}"/>
            </a:ext>
          </a:extLst>
        </xdr:cNvPr>
        <xdr:cNvPicPr>
          <a:picLocks noChangeAspect="1"/>
        </xdr:cNvPicPr>
      </xdr:nvPicPr>
      <xdr:blipFill>
        <a:blip xmlns:r="http://schemas.openxmlformats.org/officeDocument/2006/relationships" r:embed="rId10"/>
        <a:stretch>
          <a:fillRect/>
        </a:stretch>
      </xdr:blipFill>
      <xdr:spPr>
        <a:xfrm>
          <a:off x="2546430" y="7795261"/>
          <a:ext cx="1251166" cy="1767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408842</xdr:colOff>
      <xdr:row>19</xdr:row>
      <xdr:rowOff>120893</xdr:rowOff>
    </xdr:from>
    <xdr:to>
      <xdr:col>1</xdr:col>
      <xdr:colOff>2047142</xdr:colOff>
      <xdr:row>37</xdr:row>
      <xdr:rowOff>197093</xdr:rowOff>
    </xdr:to>
    <xdr:graphicFrame macro="">
      <xdr:nvGraphicFramePr>
        <xdr:cNvPr id="8" name="Chart 1">
          <a:extLst>
            <a:ext uri="{FF2B5EF4-FFF2-40B4-BE49-F238E27FC236}">
              <a16:creationId xmlns:a16="http://schemas.microsoft.com/office/drawing/2014/main" id="{074CC3A5-D79A-EF07-AFDA-108BD26AE8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2360110</xdr:colOff>
      <xdr:row>19</xdr:row>
      <xdr:rowOff>101047</xdr:rowOff>
    </xdr:from>
    <xdr:to>
      <xdr:col>5</xdr:col>
      <xdr:colOff>2719575</xdr:colOff>
      <xdr:row>37</xdr:row>
      <xdr:rowOff>178420</xdr:rowOff>
    </xdr:to>
    <xdr:graphicFrame macro="">
      <xdr:nvGraphicFramePr>
        <xdr:cNvPr id="2" name="Chart 2">
          <a:extLst>
            <a:ext uri="{FF2B5EF4-FFF2-40B4-BE49-F238E27FC236}">
              <a16:creationId xmlns:a16="http://schemas.microsoft.com/office/drawing/2014/main" id="{6CAFB905-6E3E-4020-9BC1-B6886D3C15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locat.net/" TargetMode="External"/><Relationship Id="rId2" Type="http://schemas.openxmlformats.org/officeDocument/2006/relationships/hyperlink" Target="https://www.uemi.net/" TargetMode="External"/><Relationship Id="rId1" Type="http://schemas.openxmlformats.org/officeDocument/2006/relationships/hyperlink" Target="https://transport-links.com/funded-projects/transport-decarbonisation-index-tdi"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transport-links.com/funded-projects/transport-decarbonisation-index-tdi"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data.adb.org/dataset/asian-transport-outlook-database" TargetMode="External"/><Relationship Id="rId18" Type="http://schemas.openxmlformats.org/officeDocument/2006/relationships/hyperlink" Target="https://www.climatepolicyinitiative.org/publication/global-landscape-of-climate-finance-2023/" TargetMode="External"/><Relationship Id="rId26" Type="http://schemas.openxmlformats.org/officeDocument/2006/relationships/hyperlink" Target="https://ourworldindata.org/renewable-energy" TargetMode="External"/><Relationship Id="rId39" Type="http://schemas.openxmlformats.org/officeDocument/2006/relationships/hyperlink" Target="https://edgar.jrc.ec.europa.eu/" TargetMode="External"/><Relationship Id="rId21" Type="http://schemas.openxmlformats.org/officeDocument/2006/relationships/hyperlink" Target="https://www.sustmob.org/PCFV/Maps/LightDutyVehicleEmissionsStandards_January2024.pdf" TargetMode="External"/><Relationship Id="rId34" Type="http://schemas.openxmlformats.org/officeDocument/2006/relationships/hyperlink" Target="https://www.climatewatchdata.org/ndcs-explore" TargetMode="External"/><Relationship Id="rId7" Type="http://schemas.openxmlformats.org/officeDocument/2006/relationships/hyperlink" Target="https://uic-stats.uic.org/" TargetMode="External"/><Relationship Id="rId2" Type="http://schemas.openxmlformats.org/officeDocument/2006/relationships/hyperlink" Target="https://databank.worldbank.org/reports.aspx?source=2&amp;series=NY.GDP.MKTP.CD&amp;country" TargetMode="External"/><Relationship Id="rId16" Type="http://schemas.openxmlformats.org/officeDocument/2006/relationships/hyperlink" Target="https://www.imf.org/en/Publications/WP/Issues/2023/08/22/IMF-Fossil-Fuel-Subsidies-Data-2023-Update-537281" TargetMode="External"/><Relationship Id="rId20" Type="http://schemas.openxmlformats.org/officeDocument/2006/relationships/hyperlink" Target="https://data.worldbank.org/indicator/FR.INR.LEND" TargetMode="External"/><Relationship Id="rId29" Type="http://schemas.openxmlformats.org/officeDocument/2006/relationships/hyperlink" Target="https://ourworldindata.org/climate-change-support" TargetMode="External"/><Relationship Id="rId41" Type="http://schemas.openxmlformats.org/officeDocument/2006/relationships/hyperlink" Target="https://www.imf.org/en/Publications/WP/Issues/2023/08/22/IMF-Fossil-Fuel-Subsidies-Data-2023-Update-537281" TargetMode="External"/><Relationship Id="rId1" Type="http://schemas.openxmlformats.org/officeDocument/2006/relationships/hyperlink" Target="https://data.worldbank.org/indicator/SP.POP.TOTL" TargetMode="External"/><Relationship Id="rId6" Type="http://schemas.openxmlformats.org/officeDocument/2006/relationships/hyperlink" Target="https://docs.google.com/spreadsheets/d/1uMuNG9rTGO52Vuuq6skyqmkH9U5yv1iSJDJYjH64MJM/edit" TargetMode="External"/><Relationship Id="rId11" Type="http://schemas.openxmlformats.org/officeDocument/2006/relationships/hyperlink" Target="https://data.worldbank.org/indicator/IE.PPN.TRAN.CD?view=map" TargetMode="External"/><Relationship Id="rId24" Type="http://schemas.openxmlformats.org/officeDocument/2006/relationships/hyperlink" Target="https://www.sustmob.org/PCFV/GlobalSulphurStatus_Progress2006-2022.pdf" TargetMode="External"/><Relationship Id="rId32" Type="http://schemas.openxmlformats.org/officeDocument/2006/relationships/hyperlink" Target="https://data.worldbank.org/indicator/SP.URB.TOTL" TargetMode="External"/><Relationship Id="rId37" Type="http://schemas.openxmlformats.org/officeDocument/2006/relationships/hyperlink" Target="https://costofairpollution.shinyapps.io/gbd_map_global_source_shinyapp/" TargetMode="External"/><Relationship Id="rId40" Type="http://schemas.openxmlformats.org/officeDocument/2006/relationships/hyperlink" Target="https://www.imf.org/en/Publications/WP/Issues/2023/08/22/IMF-Fossil-Fuel-Subsidies-Data-2023-Update-537281" TargetMode="External"/><Relationship Id="rId5" Type="http://schemas.openxmlformats.org/officeDocument/2006/relationships/hyperlink" Target="https://www.iea.org/data-and-statistics/data-tools/global-ev-data-explorer" TargetMode="External"/><Relationship Id="rId15" Type="http://schemas.openxmlformats.org/officeDocument/2006/relationships/hyperlink" Target="https://www.iea.org/data-and-statistics/data-tools/global-ev-data-explorer" TargetMode="External"/><Relationship Id="rId23" Type="http://schemas.openxmlformats.org/officeDocument/2006/relationships/hyperlink" Target="http://transportpolicy.net/" TargetMode="External"/><Relationship Id="rId28" Type="http://schemas.openxmlformats.org/officeDocument/2006/relationships/hyperlink" Target="https://ember-climate.org/data/data-tools/data-explorer/" TargetMode="External"/><Relationship Id="rId36" Type="http://schemas.openxmlformats.org/officeDocument/2006/relationships/hyperlink" Target="https://www.iea.org/data-and-statistics/data-product/world-energy-balances" TargetMode="External"/><Relationship Id="rId10" Type="http://schemas.openxmlformats.org/officeDocument/2006/relationships/hyperlink" Target="https://pedestriansfirst.itdp.org/city-tool/step-1" TargetMode="External"/><Relationship Id="rId19" Type="http://schemas.openxmlformats.org/officeDocument/2006/relationships/hyperlink" Target="https://www.climatepolicyinitiative.org/wp-content/uploads/2023/11/GLCF-2023-Data-Download.xlsx" TargetMode="External"/><Relationship Id="rId31" Type="http://schemas.openxmlformats.org/officeDocument/2006/relationships/hyperlink" Target="https://worldroadstatistics.org/get-data/" TargetMode="External"/><Relationship Id="rId4" Type="http://schemas.openxmlformats.org/officeDocument/2006/relationships/hyperlink" Target="https://www.iea.org/data-and-statistics/data-tools/global-ev-data-explorer" TargetMode="External"/><Relationship Id="rId9" Type="http://schemas.openxmlformats.org/officeDocument/2006/relationships/hyperlink" Target="https://atlas.itdp.org/" TargetMode="External"/><Relationship Id="rId14" Type="http://schemas.openxmlformats.org/officeDocument/2006/relationships/hyperlink" Target="https://worldroadstatistics.org/get-data/" TargetMode="External"/><Relationship Id="rId22" Type="http://schemas.openxmlformats.org/officeDocument/2006/relationships/hyperlink" Target="https://data.adb.org/dataset/asian-transport-outlook-database" TargetMode="External"/><Relationship Id="rId27" Type="http://schemas.openxmlformats.org/officeDocument/2006/relationships/hyperlink" Target="https://ourworldindata.org/grapher/carbon-intensity-electricity" TargetMode="External"/><Relationship Id="rId30" Type="http://schemas.openxmlformats.org/officeDocument/2006/relationships/hyperlink" Target="https://worldroadstatistics.org/get-data/" TargetMode="External"/><Relationship Id="rId35" Type="http://schemas.openxmlformats.org/officeDocument/2006/relationships/hyperlink" Target="https://www.who.int/teams/social-determinants-of-health/safety-and-mobility/global-status-report-on-road-safety-2023" TargetMode="External"/><Relationship Id="rId8" Type="http://schemas.openxmlformats.org/officeDocument/2006/relationships/hyperlink" Target="https://atlas.itdp.org/" TargetMode="External"/><Relationship Id="rId3" Type="http://schemas.openxmlformats.org/officeDocument/2006/relationships/hyperlink" Target="https://theicct.org/pv-fuel-economy/" TargetMode="External"/><Relationship Id="rId12" Type="http://schemas.openxmlformats.org/officeDocument/2006/relationships/hyperlink" Target="https://data.adb.org/dataset/asian-transport-outlook-database" TargetMode="External"/><Relationship Id="rId17" Type="http://schemas.openxmlformats.org/officeDocument/2006/relationships/hyperlink" Target="https://fossilfuelsubsidytracker.org/" TargetMode="External"/><Relationship Id="rId25" Type="http://schemas.openxmlformats.org/officeDocument/2006/relationships/hyperlink" Target="https://www.transportpolicy.net/topic/fuels/" TargetMode="External"/><Relationship Id="rId33" Type="http://schemas.openxmlformats.org/officeDocument/2006/relationships/hyperlink" Target="https://changing-transport.org/tracker/" TargetMode="External"/><Relationship Id="rId38" Type="http://schemas.openxmlformats.org/officeDocument/2006/relationships/hyperlink" Target="https://edgar.jrc.ec.europa.eu/"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theicct.org/publication/transitioning-to-zero-emission-heavy-duty-freight-vehicles/" TargetMode="External"/><Relationship Id="rId21" Type="http://schemas.openxmlformats.org/officeDocument/2006/relationships/hyperlink" Target="https://smartfreightcentre.org/en/skills/fec-electrification-toolkit/" TargetMode="External"/><Relationship Id="rId42" Type="http://schemas.openxmlformats.org/officeDocument/2006/relationships/hyperlink" Target="https://unfccc.int/about-us/regional-collaboration-centres/the-ciaca/about-carbon-pricing" TargetMode="External"/><Relationship Id="rId47" Type="http://schemas.openxmlformats.org/officeDocument/2006/relationships/hyperlink" Target="https://www.iea.org/reports/renewables-2023/transport-biofuels" TargetMode="External"/><Relationship Id="rId63" Type="http://schemas.openxmlformats.org/officeDocument/2006/relationships/hyperlink" Target="https://www.c40knowledgehub.org/s/article/How-to-use-campaigns-and-marketing-to-encourage-sustainable-transport-choices?language=en_US" TargetMode="External"/><Relationship Id="rId68" Type="http://schemas.openxmlformats.org/officeDocument/2006/relationships/hyperlink" Target="https://www.itf-oecd.org/tcad" TargetMode="External"/><Relationship Id="rId7" Type="http://schemas.openxmlformats.org/officeDocument/2006/relationships/hyperlink" Target="https://brtguide.itdp.org/" TargetMode="External"/><Relationship Id="rId2" Type="http://schemas.openxmlformats.org/officeDocument/2006/relationships/hyperlink" Target="https://www.mobiliseyourcity.net/national-urban-mobility-policies-and-investment-programmes-nump-guidelines" TargetMode="External"/><Relationship Id="rId16" Type="http://schemas.openxmlformats.org/officeDocument/2006/relationships/hyperlink" Target="https://www.unep.org/resources/report/used-vehicles-and-environment-global-overview-used-light-duty-vehicles-flow-scale" TargetMode="External"/><Relationship Id="rId29" Type="http://schemas.openxmlformats.org/officeDocument/2006/relationships/hyperlink" Target="https://www.unescap.org/kp/2024/manual-sustainable-and-energy-efficiency-freight-transport-sector" TargetMode="External"/><Relationship Id="rId11" Type="http://schemas.openxmlformats.org/officeDocument/2006/relationships/hyperlink" Target="https://www.c40knowledgehub.org/s/article/How-to-implement-transit-oriented-development?language=en_US" TargetMode="External"/><Relationship Id="rId24" Type="http://schemas.openxmlformats.org/officeDocument/2006/relationships/hyperlink" Target="https://www.oecd.org/en/publications/mode-choice-in-freight-transport_3e69ebc4-en.html" TargetMode="External"/><Relationship Id="rId32" Type="http://schemas.openxmlformats.org/officeDocument/2006/relationships/hyperlink" Target="https://www.iea.org/reports/global-ev-outlook-2023/policy-developments" TargetMode="External"/><Relationship Id="rId37" Type="http://schemas.openxmlformats.org/officeDocument/2006/relationships/hyperlink" Target="https://www.weforum.org/stories/2021/09/how-to-scale-up-investment-sustainable-mobility/" TargetMode="External"/><Relationship Id="rId40" Type="http://schemas.openxmlformats.org/officeDocument/2006/relationships/hyperlink" Target="https://www.transformative-mobility.org/wp-content/uploads/2023/03/ASI_TUMI_SUTP_iNUA_No-9_April-2019-Mykme0.pdf" TargetMode="External"/><Relationship Id="rId45" Type="http://schemas.openxmlformats.org/officeDocument/2006/relationships/hyperlink" Target="https://www.iea.org/reports/net-zero-roadmap-a-global-pathway-to-keep-the-15-0c-goal-in-reach" TargetMode="External"/><Relationship Id="rId53" Type="http://schemas.openxmlformats.org/officeDocument/2006/relationships/hyperlink" Target="https://slocat.net/ndcs/" TargetMode="External"/><Relationship Id="rId58" Type="http://schemas.openxmlformats.org/officeDocument/2006/relationships/hyperlink" Target="https://ndcpartnership.org/transport-and-climate-change-how-nationally-determined-contributions-can-accelerate-transport" TargetMode="External"/><Relationship Id="rId66" Type="http://schemas.openxmlformats.org/officeDocument/2006/relationships/hyperlink" Target="https://climatecompatiblegrowth.com/e-mobility-and-renewable-energy-integration/" TargetMode="External"/><Relationship Id="rId5" Type="http://schemas.openxmlformats.org/officeDocument/2006/relationships/hyperlink" Target="https://www.uitp.org/pt-benefits/" TargetMode="External"/><Relationship Id="rId61" Type="http://schemas.openxmlformats.org/officeDocument/2006/relationships/hyperlink" Target="https://www.adb.org/sites/default/files/institutional-document/32772/files/guidelines-climate-proofing-roads.pdf" TargetMode="External"/><Relationship Id="rId19" Type="http://schemas.openxmlformats.org/officeDocument/2006/relationships/hyperlink" Target="https://www.iea.org/data-and-statistics/data-tools/global-ev-policy-explorer" TargetMode="External"/><Relationship Id="rId14" Type="http://schemas.openxmlformats.org/officeDocument/2006/relationships/hyperlink" Target="https://openknowledge.worldbank.org/server/api/core/bitstreams/fa1f685f-2dac-5ba3-88ab-f4f23721db1d/content" TargetMode="External"/><Relationship Id="rId22" Type="http://schemas.openxmlformats.org/officeDocument/2006/relationships/hyperlink" Target="https://www.ecologic.eu/sites/default/files/publication/2015/martinez_8_ettar_policy_brief_1.pdf" TargetMode="External"/><Relationship Id="rId27" Type="http://schemas.openxmlformats.org/officeDocument/2006/relationships/hyperlink" Target="https://globaldrivetozero.org/publication/simplifying-zebs/" TargetMode="External"/><Relationship Id="rId30" Type="http://schemas.openxmlformats.org/officeDocument/2006/relationships/hyperlink" Target="https://documents1.worldbank.org/curated/en/728671468338671582/pdf/wps4440.pdf" TargetMode="External"/><Relationship Id="rId35" Type="http://schemas.openxmlformats.org/officeDocument/2006/relationships/hyperlink" Target="https://documents1.worldbank.org/curated/en/728671468338671582/pdf/wps4440.pdf" TargetMode="External"/><Relationship Id="rId43" Type="http://schemas.openxmlformats.org/officeDocument/2006/relationships/hyperlink" Target="https://www.iea.org/reports/implementing-effective-emissions-trading-systems" TargetMode="External"/><Relationship Id="rId48" Type="http://schemas.openxmlformats.org/officeDocument/2006/relationships/hyperlink" Target="https://www.transportpolicy.net/topic/fuels/" TargetMode="External"/><Relationship Id="rId56" Type="http://schemas.openxmlformats.org/officeDocument/2006/relationships/hyperlink" Target="https://theicct.org/sites/default/files/publications/ICCT_Euro6-VI_briefing_jun2016.pdf" TargetMode="External"/><Relationship Id="rId64" Type="http://schemas.openxmlformats.org/officeDocument/2006/relationships/hyperlink" Target="https://www.worldbank.org/en/results/2024/03/25/a-decade-of-saving-lives-through-road-safety-investments" TargetMode="External"/><Relationship Id="rId69" Type="http://schemas.openxmlformats.org/officeDocument/2006/relationships/hyperlink" Target="https://www.uitp.org/publications/how-should-the-public-transport-sector-transition-to-renewable-energy/" TargetMode="External"/><Relationship Id="rId8" Type="http://schemas.openxmlformats.org/officeDocument/2006/relationships/hyperlink" Target="https://nacto.org/publication/urban-street-design-guide/" TargetMode="External"/><Relationship Id="rId51" Type="http://schemas.openxmlformats.org/officeDocument/2006/relationships/hyperlink" Target="https://energy.ec.europa.eu/topics/renewable-energy/renewable-energy-directive-targets-and-rules/renewable-energy-directive_en" TargetMode="External"/><Relationship Id="rId3" Type="http://schemas.openxmlformats.org/officeDocument/2006/relationships/hyperlink" Target="https://www.ssatp.org/publication/improving-rural-mobility-options-developing-motorized-and-non-motorized-transport-rural" TargetMode="External"/><Relationship Id="rId12" Type="http://schemas.openxmlformats.org/officeDocument/2006/relationships/hyperlink" Target="https://openknowledge.worldbank.org/server/api/core/bitstreams/38dfeb72-3c67-5f2c-93a1-d82475f7b22b/content" TargetMode="External"/><Relationship Id="rId17" Type="http://schemas.openxmlformats.org/officeDocument/2006/relationships/hyperlink" Target="https://emobility.tools/" TargetMode="External"/><Relationship Id="rId25" Type="http://schemas.openxmlformats.org/officeDocument/2006/relationships/hyperlink" Target="https://openknowledge.worldbank.org/entities/publication/c4518196-13d0-51c1-8d14-6af660f2945b" TargetMode="External"/><Relationship Id="rId33" Type="http://schemas.openxmlformats.org/officeDocument/2006/relationships/hyperlink" Target="https://openknowledge.worldbank.org/server/api/core/bitstreams/13dc90a3-ae08-58ee-bad3-aa107475fed8/content" TargetMode="External"/><Relationship Id="rId38" Type="http://schemas.openxmlformats.org/officeDocument/2006/relationships/hyperlink" Target="https://www.iea.org/reports/net-zero-roadmap-a-global-pathway-to-keep-the-15-0c-goal-in-reach" TargetMode="External"/><Relationship Id="rId46" Type="http://schemas.openxmlformats.org/officeDocument/2006/relationships/hyperlink" Target="https://theicct.org/decarbonizing/alternative-fuels/" TargetMode="External"/><Relationship Id="rId59" Type="http://schemas.openxmlformats.org/officeDocument/2006/relationships/hyperlink" Target="https://transport-links.com/hvt-publications/infrastructure-toolkit-for-non-motorised-user-safety-in-african-cities-challenges-and-solutions" TargetMode="External"/><Relationship Id="rId67" Type="http://schemas.openxmlformats.org/officeDocument/2006/relationships/hyperlink" Target="https://www.c40knowledgehub.org/s/article/Clean-air-zone-toolbox?language=en_US" TargetMode="External"/><Relationship Id="rId20" Type="http://schemas.openxmlformats.org/officeDocument/2006/relationships/hyperlink" Target="https://theicct.org/publication/comparing-freight-rail-systems-and-services-in-the-us-and-china-june24/" TargetMode="External"/><Relationship Id="rId41" Type="http://schemas.openxmlformats.org/officeDocument/2006/relationships/hyperlink" Target="https://slocat.net/asi/" TargetMode="External"/><Relationship Id="rId54" Type="http://schemas.openxmlformats.org/officeDocument/2006/relationships/hyperlink" Target="https://climate.ec.europa.eu/eu-action/transport/road-transport-reducing-co2-emissions-vehicles/co2-emission-performance-standards-cars-and-vans_en" TargetMode="External"/><Relationship Id="rId62" Type="http://schemas.openxmlformats.org/officeDocument/2006/relationships/hyperlink" Target="https://cdn.who.int/media/docs/default-source/documents/health-topics/road-traffic-injuries/global-plan-doa-2021--2030-launch-presentation-full-version-%28003%29.pdf?sfvrsn=b48c872_5" TargetMode="External"/><Relationship Id="rId70" Type="http://schemas.openxmlformats.org/officeDocument/2006/relationships/hyperlink" Target="https://transformative-mobility.org/financing-fundamentals-for-the-decarbonization-of-the-transport-sector-international-public-investments-for-sustainable-mobility-projects/" TargetMode="External"/><Relationship Id="rId1" Type="http://schemas.openxmlformats.org/officeDocument/2006/relationships/hyperlink" Target="https://www.mobiliseyourcity.net/sump-toolkit" TargetMode="External"/><Relationship Id="rId6" Type="http://schemas.openxmlformats.org/officeDocument/2006/relationships/hyperlink" Target="https://nmttoolkit.itdp.org/" TargetMode="External"/><Relationship Id="rId15" Type="http://schemas.openxmlformats.org/officeDocument/2006/relationships/hyperlink" Target="https://ww2.arb.ca.gov/our-work/programs/enhanced-fleet-modernization-program" TargetMode="External"/><Relationship Id="rId23" Type="http://schemas.openxmlformats.org/officeDocument/2006/relationships/hyperlink" Target="https://unctad.org/publication/unctad-framework-sustainable-freight-transport-sft-framework" TargetMode="External"/><Relationship Id="rId28" Type="http://schemas.openxmlformats.org/officeDocument/2006/relationships/hyperlink" Target="https://globaldrivetozero.org/publication/locking-in-commercial-vehicle-charging-infrastructure/" TargetMode="External"/><Relationship Id="rId36" Type="http://schemas.openxmlformats.org/officeDocument/2006/relationships/hyperlink" Target="https://openknowledge.worldbank.org/server/api/core/bitstreams/13dc90a3-ae08-58ee-bad3-aa107475fed8/content" TargetMode="External"/><Relationship Id="rId49" Type="http://schemas.openxmlformats.org/officeDocument/2006/relationships/hyperlink" Target="https://www.iea.org/reports/20-renewable-energy-policy-recommendations" TargetMode="External"/><Relationship Id="rId57" Type="http://schemas.openxmlformats.org/officeDocument/2006/relationships/hyperlink" Target="https://www.wri.org/research/aligning-ndcs-15degc-net-zero-and-lt-leds" TargetMode="External"/><Relationship Id="rId10" Type="http://schemas.openxmlformats.org/officeDocument/2006/relationships/hyperlink" Target="https://www.itf-oecd.org/sites/default/files/docs/improving-quality-walking-cycling-cities.pdf" TargetMode="External"/><Relationship Id="rId31" Type="http://schemas.openxmlformats.org/officeDocument/2006/relationships/hyperlink" Target="https://www.weforum.org/stories/2021/09/how-to-scale-up-investment-sustainable-mobility/" TargetMode="External"/><Relationship Id="rId44" Type="http://schemas.openxmlformats.org/officeDocument/2006/relationships/hyperlink" Target="https://www.wri.org/research/study-international-practices-low-emission-zone-and-congestion-charging" TargetMode="External"/><Relationship Id="rId52" Type="http://schemas.openxmlformats.org/officeDocument/2006/relationships/hyperlink" Target="https://transport-links.com/hvt-publications/low-carbon-quick-wins-integrating-short-term-sustainable-transport-options-in-climate-policy-in-low-income-countries" TargetMode="External"/><Relationship Id="rId60" Type="http://schemas.openxmlformats.org/officeDocument/2006/relationships/hyperlink" Target="https://cdn.who.int/media/docs/default-source/documents/health-topics/road-traffic-injuries/global-plan-doa-2021--2030-launch-presentation-full-version-%28003%29.pdf?sfvrsn=b48c872_5" TargetMode="External"/><Relationship Id="rId65" Type="http://schemas.openxmlformats.org/officeDocument/2006/relationships/hyperlink" Target="https://etsc.eu/wp-content/uploads/2021_03_ETSC_Briefing_EU_Road_Safety_Strategy_EP_INI_Report_v2.pdf" TargetMode="External"/><Relationship Id="rId4" Type="http://schemas.openxmlformats.org/officeDocument/2006/relationships/hyperlink" Target="https://www.vtpi.org/tdm/tdm35.htm" TargetMode="External"/><Relationship Id="rId9" Type="http://schemas.openxmlformats.org/officeDocument/2006/relationships/hyperlink" Target="https://www.sustrans.org.uk/for-professionals/infrastructure/walking-and-cycling-infrastructure-design-guidance/?utm_source=chatgpt.com" TargetMode="External"/><Relationship Id="rId13" Type="http://schemas.openxmlformats.org/officeDocument/2006/relationships/hyperlink" Target="https://www.sum4all.org/data/files/e-mobility_in_low-income_countries_in_africa-finance_governance_and_equity.pdf" TargetMode="External"/><Relationship Id="rId18" Type="http://schemas.openxmlformats.org/officeDocument/2006/relationships/hyperlink" Target="https://emobility.tools/" TargetMode="External"/><Relationship Id="rId39" Type="http://schemas.openxmlformats.org/officeDocument/2006/relationships/hyperlink" Target="https://openknowledge.worldbank.org/entities/publication/006565c0-c51b-4614-a1a2-35c29ece447b" TargetMode="External"/><Relationship Id="rId34" Type="http://schemas.openxmlformats.org/officeDocument/2006/relationships/hyperlink" Target="https://theicct.org/publication/zevtc-accelerating-global-transition-dec2021/" TargetMode="External"/><Relationship Id="rId50" Type="http://schemas.openxmlformats.org/officeDocument/2006/relationships/hyperlink" Target="https://www.irena.org/-/media/Files/IRENA/Agency/Publication/2021/May/IRENA_Policies_for_Cities_Transport_2021.pdf" TargetMode="External"/><Relationship Id="rId55" Type="http://schemas.openxmlformats.org/officeDocument/2006/relationships/hyperlink" Target="https://ndcpartnership.org/knowledge-portal/climate-toolbox/planning-net-zero-future-guidance-how-develop-long-term-low-emission-development-strateg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E5180"/>
    <outlinePr summaryBelow="0" summaryRight="0"/>
  </sheetPr>
  <dimension ref="A1:F1031"/>
  <sheetViews>
    <sheetView tabSelected="1" zoomScaleNormal="100" workbookViewId="0">
      <selection activeCell="B13" sqref="B13"/>
    </sheetView>
  </sheetViews>
  <sheetFormatPr defaultColWidth="0" defaultRowHeight="15.75" customHeight="1" zeroHeight="1"/>
  <cols>
    <col min="1" max="1" width="2.44140625" customWidth="1"/>
    <col min="2" max="2" width="23.6640625" customWidth="1"/>
    <col min="3" max="3" width="27.6640625" customWidth="1"/>
    <col min="4" max="4" width="51" customWidth="1"/>
    <col min="5" max="5" width="23.33203125" customWidth="1"/>
    <col min="6" max="6" width="12.6640625" customWidth="1"/>
    <col min="7" max="16384" width="12.6640625" hidden="1"/>
  </cols>
  <sheetData>
    <row r="1" spans="1:6" ht="15.6">
      <c r="A1" s="238"/>
      <c r="B1" s="239"/>
      <c r="C1" s="240"/>
      <c r="D1" s="241"/>
      <c r="E1" s="240"/>
      <c r="F1" s="237"/>
    </row>
    <row r="2" spans="1:6" ht="15.6">
      <c r="A2" s="235"/>
      <c r="B2" s="242"/>
      <c r="C2" s="243"/>
      <c r="D2" s="244"/>
      <c r="E2" s="243"/>
      <c r="F2" s="237"/>
    </row>
    <row r="3" spans="1:6" ht="24" customHeight="1">
      <c r="A3" s="235"/>
      <c r="B3" s="242"/>
      <c r="C3" s="245"/>
      <c r="D3" s="246" t="s">
        <v>0</v>
      </c>
      <c r="E3" s="247"/>
      <c r="F3" s="237"/>
    </row>
    <row r="4" spans="1:6" ht="17.399999999999999">
      <c r="A4" s="235"/>
      <c r="B4" s="242"/>
      <c r="C4" s="245"/>
      <c r="D4" s="248" t="s">
        <v>1</v>
      </c>
      <c r="E4" s="247"/>
      <c r="F4" s="237"/>
    </row>
    <row r="5" spans="1:6" ht="10.199999999999999" customHeight="1">
      <c r="A5" s="235"/>
      <c r="B5" s="249"/>
      <c r="C5" s="245"/>
      <c r="D5" s="250"/>
      <c r="E5" s="247"/>
      <c r="F5" s="237"/>
    </row>
    <row r="6" spans="1:6" ht="13.2">
      <c r="A6" s="236"/>
      <c r="B6" s="251"/>
      <c r="C6" s="252"/>
      <c r="D6" s="253"/>
      <c r="E6" s="254"/>
      <c r="F6" s="237"/>
    </row>
    <row r="7" spans="1:6" ht="24.75" customHeight="1">
      <c r="A7" s="5"/>
      <c r="B7" s="234" t="s">
        <v>2</v>
      </c>
      <c r="C7" s="438" t="s">
        <v>3</v>
      </c>
      <c r="D7" s="439"/>
      <c r="E7" s="440"/>
      <c r="F7" s="1"/>
    </row>
    <row r="8" spans="1:6" ht="30" customHeight="1">
      <c r="A8" s="5"/>
      <c r="B8" s="201" t="s">
        <v>4</v>
      </c>
      <c r="C8" s="435" t="s">
        <v>5</v>
      </c>
      <c r="D8" s="436"/>
      <c r="E8" s="437"/>
      <c r="F8" s="1"/>
    </row>
    <row r="9" spans="1:6" ht="30" customHeight="1">
      <c r="A9" s="6"/>
      <c r="B9" s="200" t="s">
        <v>6</v>
      </c>
      <c r="C9" s="435" t="s">
        <v>7</v>
      </c>
      <c r="D9" s="436"/>
      <c r="E9" s="437"/>
      <c r="F9" s="1"/>
    </row>
    <row r="10" spans="1:6" ht="30" customHeight="1">
      <c r="A10" s="6"/>
      <c r="B10" s="200" t="s">
        <v>8</v>
      </c>
      <c r="C10" s="435" t="s">
        <v>9</v>
      </c>
      <c r="D10" s="436"/>
      <c r="E10" s="437"/>
      <c r="F10" s="1"/>
    </row>
    <row r="11" spans="1:6" ht="30" customHeight="1">
      <c r="A11" s="6"/>
      <c r="B11" s="200" t="s">
        <v>10</v>
      </c>
      <c r="C11" s="435" t="s">
        <v>657</v>
      </c>
      <c r="D11" s="436"/>
      <c r="E11" s="437"/>
      <c r="F11" s="1"/>
    </row>
    <row r="12" spans="1:6" ht="30" customHeight="1">
      <c r="A12" s="6"/>
      <c r="B12" s="201" t="s">
        <v>11</v>
      </c>
      <c r="C12" s="435" t="s">
        <v>12</v>
      </c>
      <c r="D12" s="436"/>
      <c r="E12" s="437"/>
      <c r="F12" s="1"/>
    </row>
    <row r="13" spans="1:6" ht="30" customHeight="1">
      <c r="A13" s="7"/>
      <c r="B13" s="507" t="s">
        <v>656</v>
      </c>
      <c r="C13" s="435" t="s">
        <v>13</v>
      </c>
      <c r="D13" s="436"/>
      <c r="E13" s="437"/>
      <c r="F13" s="1"/>
    </row>
    <row r="14" spans="1:6" ht="30" customHeight="1">
      <c r="A14" s="8"/>
      <c r="B14" s="9" t="s">
        <v>14</v>
      </c>
      <c r="C14" s="435" t="s">
        <v>15</v>
      </c>
      <c r="D14" s="436"/>
      <c r="E14" s="437"/>
      <c r="F14" s="1"/>
    </row>
    <row r="15" spans="1:6" ht="30" customHeight="1">
      <c r="A15" s="8"/>
      <c r="B15" s="382" t="s">
        <v>658</v>
      </c>
      <c r="C15" s="435" t="s">
        <v>659</v>
      </c>
      <c r="D15" s="436"/>
      <c r="E15" s="437"/>
      <c r="F15" s="1"/>
    </row>
    <row r="16" spans="1:6" ht="13.2">
      <c r="A16" s="10"/>
      <c r="B16" s="11"/>
      <c r="C16" s="12"/>
      <c r="D16" s="4"/>
      <c r="E16" s="1"/>
      <c r="F16" s="1"/>
    </row>
    <row r="17" spans="1:6" ht="13.2">
      <c r="A17" s="13"/>
      <c r="B17" s="441" t="s">
        <v>16</v>
      </c>
      <c r="C17" s="442"/>
      <c r="D17" s="443"/>
      <c r="E17" s="87"/>
      <c r="F17" s="1"/>
    </row>
    <row r="18" spans="1:6" ht="13.2">
      <c r="A18" s="13"/>
      <c r="B18" s="432"/>
      <c r="C18" s="433"/>
      <c r="D18" s="434"/>
      <c r="E18" s="87"/>
      <c r="F18" s="1"/>
    </row>
    <row r="19" spans="1:6" ht="13.2">
      <c r="A19" s="13"/>
      <c r="B19" s="199" t="s">
        <v>17</v>
      </c>
      <c r="C19" s="50"/>
      <c r="D19" s="51"/>
      <c r="E19" s="4"/>
      <c r="F19" s="1"/>
    </row>
    <row r="20" spans="1:6" ht="13.2">
      <c r="A20" s="13"/>
      <c r="B20" s="84"/>
      <c r="C20" s="85"/>
      <c r="D20" s="86"/>
      <c r="E20" s="87"/>
      <c r="F20" s="1"/>
    </row>
    <row r="21" spans="1:6" ht="13.2">
      <c r="A21" s="14"/>
      <c r="B21" s="88"/>
      <c r="C21" s="11"/>
      <c r="D21" s="1"/>
      <c r="E21" s="87"/>
      <c r="F21" s="1"/>
    </row>
    <row r="22" spans="1:6" ht="13.8" thickBot="1">
      <c r="A22" s="14"/>
      <c r="B22" s="202" t="s">
        <v>18</v>
      </c>
      <c r="C22" s="203"/>
      <c r="D22" s="204"/>
      <c r="E22" s="205"/>
      <c r="F22" s="1"/>
    </row>
    <row r="23" spans="1:6" ht="72.599999999999994" customHeight="1">
      <c r="A23" s="90"/>
      <c r="B23" s="451" t="s">
        <v>679</v>
      </c>
      <c r="C23" s="452"/>
      <c r="D23" s="452"/>
      <c r="E23" s="453"/>
      <c r="F23" s="1"/>
    </row>
    <row r="24" spans="1:6" ht="13.2">
      <c r="A24" s="90"/>
      <c r="B24" s="91"/>
      <c r="C24" s="92"/>
      <c r="D24" s="92"/>
      <c r="E24" s="93"/>
      <c r="F24" s="1"/>
    </row>
    <row r="25" spans="1:6" ht="13.2">
      <c r="A25" s="90"/>
      <c r="B25" s="91" t="s">
        <v>19</v>
      </c>
      <c r="C25" s="96" t="s">
        <v>20</v>
      </c>
      <c r="D25" s="92"/>
      <c r="E25" s="93"/>
      <c r="F25" s="1"/>
    </row>
    <row r="26" spans="1:6" ht="13.2">
      <c r="A26" s="90"/>
      <c r="B26" s="91"/>
      <c r="C26" s="96"/>
      <c r="D26" s="92"/>
      <c r="E26" s="93"/>
      <c r="F26" s="1"/>
    </row>
    <row r="27" spans="1:6" ht="13.2">
      <c r="A27" s="90"/>
      <c r="B27" s="91" t="s">
        <v>21</v>
      </c>
      <c r="C27" s="96"/>
      <c r="D27" s="92"/>
      <c r="E27" s="93"/>
      <c r="F27" s="1"/>
    </row>
    <row r="28" spans="1:6" ht="13.2">
      <c r="A28" s="90"/>
      <c r="B28" s="91"/>
      <c r="C28" s="96"/>
      <c r="D28" s="92"/>
      <c r="E28" s="259"/>
      <c r="F28" s="1"/>
    </row>
    <row r="29" spans="1:6" ht="13.2">
      <c r="A29" s="90"/>
      <c r="B29" s="258" t="s">
        <v>22</v>
      </c>
      <c r="C29" s="260" t="s">
        <v>23</v>
      </c>
      <c r="D29" s="259" t="s">
        <v>24</v>
      </c>
      <c r="E29" s="259" t="s">
        <v>25</v>
      </c>
      <c r="F29" s="1"/>
    </row>
    <row r="30" spans="1:6" ht="13.2">
      <c r="A30" s="90"/>
      <c r="B30" s="91"/>
      <c r="C30" s="96"/>
      <c r="D30" s="92"/>
      <c r="E30" s="93"/>
      <c r="F30" s="1"/>
    </row>
    <row r="31" spans="1:6" ht="13.2">
      <c r="A31" s="90"/>
      <c r="C31" s="96"/>
      <c r="D31" s="92"/>
      <c r="E31" s="93"/>
      <c r="F31" s="1"/>
    </row>
    <row r="32" spans="1:6" ht="13.2">
      <c r="A32" s="90"/>
      <c r="B32" s="91"/>
      <c r="C32" s="96"/>
      <c r="D32" s="92"/>
      <c r="E32" s="93"/>
      <c r="F32" s="1"/>
    </row>
    <row r="33" spans="1:6" ht="13.2">
      <c r="A33" s="90"/>
      <c r="B33" s="91"/>
      <c r="C33" s="96"/>
      <c r="D33" s="92"/>
      <c r="E33" s="93"/>
      <c r="F33" s="1"/>
    </row>
    <row r="34" spans="1:6" ht="13.2">
      <c r="A34" s="90"/>
      <c r="B34" s="91"/>
      <c r="C34" s="96"/>
      <c r="D34" s="92"/>
      <c r="E34" s="93"/>
      <c r="F34" s="1"/>
    </row>
    <row r="35" spans="1:6" ht="13.2">
      <c r="A35" s="90"/>
      <c r="B35" s="91"/>
      <c r="C35" s="92"/>
      <c r="D35" s="92"/>
      <c r="E35" s="94"/>
      <c r="F35" s="1"/>
    </row>
    <row r="36" spans="1:6" ht="13.2">
      <c r="A36" s="90"/>
      <c r="B36" s="91"/>
      <c r="C36" s="92"/>
      <c r="D36" s="92"/>
      <c r="E36" s="94"/>
      <c r="F36" s="1"/>
    </row>
    <row r="37" spans="1:6" ht="13.2">
      <c r="A37" s="90"/>
      <c r="B37" s="91"/>
      <c r="C37" s="92"/>
      <c r="D37" s="92"/>
      <c r="E37" s="94"/>
      <c r="F37" s="1"/>
    </row>
    <row r="38" spans="1:6" ht="13.2">
      <c r="A38" s="90"/>
      <c r="B38" s="91"/>
      <c r="C38" s="92"/>
      <c r="D38" s="92"/>
      <c r="E38" s="94"/>
      <c r="F38" s="1"/>
    </row>
    <row r="39" spans="1:6" ht="13.2">
      <c r="A39" s="90"/>
      <c r="B39" s="91"/>
      <c r="C39" s="92"/>
      <c r="D39" s="92"/>
      <c r="E39" s="94"/>
      <c r="F39" s="1"/>
    </row>
    <row r="40" spans="1:6" ht="13.2">
      <c r="A40" s="90"/>
      <c r="B40" s="91"/>
      <c r="C40" s="92"/>
      <c r="D40" s="92"/>
      <c r="E40" s="94"/>
      <c r="F40" s="1"/>
    </row>
    <row r="41" spans="1:6" ht="15.75" customHeight="1">
      <c r="A41" s="213"/>
      <c r="B41" s="213"/>
      <c r="C41" s="213"/>
      <c r="D41" s="213"/>
      <c r="E41" s="213"/>
      <c r="F41" s="213"/>
    </row>
    <row r="42" spans="1:6" ht="13.2">
      <c r="A42" s="95"/>
      <c r="B42" s="97"/>
      <c r="C42" s="98"/>
      <c r="D42" s="99"/>
      <c r="E42" s="87"/>
      <c r="F42" s="1"/>
    </row>
    <row r="43" spans="1:6" ht="13.2">
      <c r="A43" s="95"/>
      <c r="B43" s="100" t="s">
        <v>26</v>
      </c>
      <c r="C43" s="101"/>
      <c r="D43" s="99"/>
      <c r="E43" s="87"/>
      <c r="F43" s="1"/>
    </row>
    <row r="44" spans="1:6" ht="89.4" customHeight="1">
      <c r="A44" s="15"/>
      <c r="B44" s="444" t="s">
        <v>27</v>
      </c>
      <c r="C44" s="445"/>
      <c r="D44" s="446"/>
      <c r="E44" s="15"/>
      <c r="F44" s="1"/>
    </row>
    <row r="45" spans="1:6" ht="13.2">
      <c r="A45" s="15"/>
      <c r="B45" s="89"/>
      <c r="C45" s="89"/>
      <c r="D45" s="89"/>
      <c r="E45" s="15"/>
      <c r="F45" s="1"/>
    </row>
    <row r="46" spans="1:6" ht="13.2">
      <c r="A46" s="15"/>
      <c r="B46" s="89" t="s">
        <v>28</v>
      </c>
      <c r="C46" s="102" t="s">
        <v>29</v>
      </c>
      <c r="D46" s="89"/>
      <c r="E46" s="15"/>
      <c r="F46" s="1"/>
    </row>
    <row r="47" spans="1:6" ht="13.2">
      <c r="A47" s="16"/>
      <c r="B47" s="103"/>
      <c r="C47" s="104"/>
      <c r="D47" s="103"/>
      <c r="E47" s="16"/>
      <c r="F47" s="1"/>
    </row>
    <row r="48" spans="1:6" ht="13.2">
      <c r="A48" s="5"/>
      <c r="B48" s="105" t="s">
        <v>30</v>
      </c>
      <c r="C48" s="106"/>
      <c r="D48" s="103"/>
      <c r="E48" s="16"/>
      <c r="F48" s="1"/>
    </row>
    <row r="49" spans="1:6" ht="110.4" customHeight="1">
      <c r="A49" s="17"/>
      <c r="B49" s="447" t="s">
        <v>31</v>
      </c>
      <c r="C49" s="448"/>
      <c r="D49" s="449"/>
      <c r="E49" s="17"/>
      <c r="F49" s="1"/>
    </row>
    <row r="50" spans="1:6" ht="13.2">
      <c r="A50" s="17"/>
      <c r="B50" s="89"/>
      <c r="C50" s="89"/>
      <c r="D50" s="89"/>
      <c r="E50" s="17"/>
      <c r="F50" s="1"/>
    </row>
    <row r="51" spans="1:6" ht="13.2">
      <c r="A51" s="17"/>
      <c r="B51" s="89" t="s">
        <v>28</v>
      </c>
      <c r="C51" s="102" t="s">
        <v>32</v>
      </c>
      <c r="D51" s="89"/>
      <c r="E51" s="17"/>
      <c r="F51" s="1"/>
    </row>
    <row r="52" spans="1:6" ht="13.2">
      <c r="A52" s="16"/>
      <c r="B52" s="103"/>
      <c r="C52" s="104"/>
      <c r="D52" s="103"/>
      <c r="E52" s="16"/>
      <c r="F52" s="16"/>
    </row>
    <row r="53" spans="1:6" ht="13.2">
      <c r="A53" s="5"/>
      <c r="C53" s="98"/>
      <c r="D53" s="103"/>
      <c r="E53" s="16"/>
      <c r="F53" s="16"/>
    </row>
    <row r="54" spans="1:6" ht="13.2">
      <c r="A54" s="16"/>
      <c r="B54" s="105" t="s">
        <v>33</v>
      </c>
      <c r="C54" s="2"/>
      <c r="D54" s="16"/>
      <c r="E54" s="16"/>
      <c r="F54" s="16"/>
    </row>
    <row r="55" spans="1:6" ht="48.75" customHeight="1">
      <c r="A55" s="17"/>
      <c r="B55" s="450" t="s">
        <v>34</v>
      </c>
      <c r="C55" s="450"/>
      <c r="D55" s="450"/>
      <c r="E55" s="17"/>
      <c r="F55" s="16"/>
    </row>
    <row r="56" spans="1:6" ht="13.2">
      <c r="A56" s="4"/>
      <c r="B56" s="4"/>
      <c r="C56" s="3"/>
      <c r="D56" s="4"/>
      <c r="E56" s="4"/>
      <c r="F56" s="16"/>
    </row>
    <row r="57" spans="1:6" ht="13.2">
      <c r="A57" s="87"/>
      <c r="B57" s="87"/>
      <c r="C57" s="216"/>
      <c r="D57" s="87"/>
      <c r="E57" s="87"/>
      <c r="F57" s="217"/>
    </row>
    <row r="58" spans="1:6" ht="13.2">
      <c r="A58" s="87"/>
      <c r="B58" s="87"/>
      <c r="C58" s="111"/>
      <c r="D58" s="213"/>
      <c r="E58" s="213"/>
      <c r="F58" s="218"/>
    </row>
    <row r="59" spans="1:6" ht="13.2">
      <c r="A59" s="213"/>
      <c r="B59" s="213"/>
      <c r="C59" s="111"/>
      <c r="D59" s="213"/>
      <c r="E59" s="213"/>
      <c r="F59" s="213"/>
    </row>
    <row r="60" spans="1:6" ht="13.2">
      <c r="A60" s="213"/>
      <c r="B60" s="213"/>
      <c r="C60" s="111"/>
      <c r="D60" s="213"/>
      <c r="E60" s="213"/>
      <c r="F60" s="213"/>
    </row>
    <row r="61" spans="1:6" ht="13.2">
      <c r="A61" s="213"/>
      <c r="B61" s="213"/>
      <c r="C61" s="111"/>
      <c r="D61" s="213"/>
      <c r="E61" s="213"/>
      <c r="F61" s="213"/>
    </row>
    <row r="62" spans="1:6" ht="13.2">
      <c r="A62" s="213"/>
      <c r="B62" s="213"/>
      <c r="C62" s="111"/>
      <c r="D62" s="213"/>
      <c r="E62" s="213"/>
      <c r="F62" s="213"/>
    </row>
    <row r="63" spans="1:6" ht="13.2">
      <c r="A63" s="213"/>
      <c r="B63" s="213"/>
      <c r="C63" s="111"/>
      <c r="D63" s="213"/>
      <c r="E63" s="213"/>
      <c r="F63" s="213"/>
    </row>
    <row r="64" spans="1:6" ht="13.2">
      <c r="A64" s="213"/>
      <c r="B64" s="213"/>
      <c r="C64" s="111"/>
      <c r="D64" s="213"/>
      <c r="E64" s="213"/>
      <c r="F64" s="213"/>
    </row>
    <row r="65" spans="3:3" ht="13.2" hidden="1">
      <c r="C65" s="18"/>
    </row>
    <row r="66" spans="3:3" ht="13.2" hidden="1">
      <c r="C66" s="18"/>
    </row>
    <row r="67" spans="3:3" ht="13.2" hidden="1">
      <c r="C67" s="18"/>
    </row>
    <row r="68" spans="3:3" ht="13.2" hidden="1">
      <c r="C68" s="18"/>
    </row>
    <row r="69" spans="3:3" ht="13.2" hidden="1">
      <c r="C69" s="18"/>
    </row>
    <row r="70" spans="3:3" ht="13.2" hidden="1">
      <c r="C70" s="18"/>
    </row>
    <row r="71" spans="3:3" ht="13.2" hidden="1">
      <c r="C71" s="18"/>
    </row>
    <row r="72" spans="3:3" ht="13.2" hidden="1">
      <c r="C72" s="18"/>
    </row>
    <row r="73" spans="3:3" ht="13.2" hidden="1">
      <c r="C73" s="18"/>
    </row>
    <row r="74" spans="3:3" ht="13.2" hidden="1">
      <c r="C74" s="18"/>
    </row>
    <row r="75" spans="3:3" ht="13.2" hidden="1">
      <c r="C75" s="18"/>
    </row>
    <row r="76" spans="3:3" ht="13.2" hidden="1">
      <c r="C76" s="18"/>
    </row>
    <row r="77" spans="3:3" ht="13.2" hidden="1">
      <c r="C77" s="18"/>
    </row>
    <row r="78" spans="3:3" ht="13.2" hidden="1">
      <c r="C78" s="18"/>
    </row>
    <row r="79" spans="3:3" ht="13.2" hidden="1">
      <c r="C79" s="18"/>
    </row>
    <row r="80" spans="3:3" ht="13.2" hidden="1">
      <c r="C80" s="18"/>
    </row>
    <row r="81" spans="3:3" ht="13.2" hidden="1">
      <c r="C81" s="18"/>
    </row>
    <row r="82" spans="3:3" ht="13.2" hidden="1">
      <c r="C82" s="18"/>
    </row>
    <row r="83" spans="3:3" ht="13.2" hidden="1">
      <c r="C83" s="18"/>
    </row>
    <row r="84" spans="3:3" ht="13.2" hidden="1">
      <c r="C84" s="18"/>
    </row>
    <row r="85" spans="3:3" ht="13.2" hidden="1">
      <c r="C85" s="18"/>
    </row>
    <row r="86" spans="3:3" ht="13.2" hidden="1">
      <c r="C86" s="18"/>
    </row>
    <row r="87" spans="3:3" ht="13.2" hidden="1">
      <c r="C87" s="18"/>
    </row>
    <row r="88" spans="3:3" ht="13.2" hidden="1">
      <c r="C88" s="18"/>
    </row>
    <row r="89" spans="3:3" ht="13.2" hidden="1">
      <c r="C89" s="18"/>
    </row>
    <row r="90" spans="3:3" ht="13.2" hidden="1">
      <c r="C90" s="18"/>
    </row>
    <row r="91" spans="3:3" ht="13.2" hidden="1">
      <c r="C91" s="18"/>
    </row>
    <row r="92" spans="3:3" ht="13.2" hidden="1">
      <c r="C92" s="18"/>
    </row>
    <row r="93" spans="3:3" ht="13.2" hidden="1">
      <c r="C93" s="18"/>
    </row>
    <row r="94" spans="3:3" ht="13.2" hidden="1">
      <c r="C94" s="18"/>
    </row>
    <row r="95" spans="3:3" ht="13.2" hidden="1">
      <c r="C95" s="18"/>
    </row>
    <row r="96" spans="3:3" ht="13.2" hidden="1">
      <c r="C96" s="18"/>
    </row>
    <row r="97" spans="3:3" ht="13.2" hidden="1">
      <c r="C97" s="18"/>
    </row>
    <row r="98" spans="3:3" ht="13.2" hidden="1">
      <c r="C98" s="18"/>
    </row>
    <row r="99" spans="3:3" ht="13.2" hidden="1">
      <c r="C99" s="18"/>
    </row>
    <row r="100" spans="3:3" ht="13.2" hidden="1">
      <c r="C100" s="18"/>
    </row>
    <row r="101" spans="3:3" ht="13.2" hidden="1">
      <c r="C101" s="18"/>
    </row>
    <row r="102" spans="3:3" ht="13.2" hidden="1">
      <c r="C102" s="18"/>
    </row>
    <row r="103" spans="3:3" ht="13.2" hidden="1">
      <c r="C103" s="18"/>
    </row>
    <row r="104" spans="3:3" ht="13.2" hidden="1">
      <c r="C104" s="18"/>
    </row>
    <row r="105" spans="3:3" ht="13.2" hidden="1">
      <c r="C105" s="18"/>
    </row>
    <row r="106" spans="3:3" ht="13.2" hidden="1">
      <c r="C106" s="18"/>
    </row>
    <row r="107" spans="3:3" ht="13.2" hidden="1">
      <c r="C107" s="18"/>
    </row>
    <row r="108" spans="3:3" ht="13.2" hidden="1">
      <c r="C108" s="18"/>
    </row>
    <row r="109" spans="3:3" ht="13.2" hidden="1">
      <c r="C109" s="18"/>
    </row>
    <row r="110" spans="3:3" ht="13.2" hidden="1">
      <c r="C110" s="18"/>
    </row>
    <row r="111" spans="3:3" ht="13.2" hidden="1">
      <c r="C111" s="18"/>
    </row>
    <row r="112" spans="3:3" ht="13.2" hidden="1">
      <c r="C112" s="18"/>
    </row>
    <row r="113" spans="3:3" ht="13.2" hidden="1">
      <c r="C113" s="18"/>
    </row>
    <row r="114" spans="3:3" ht="13.2" hidden="1">
      <c r="C114" s="18"/>
    </row>
    <row r="115" spans="3:3" ht="13.2" hidden="1">
      <c r="C115" s="18"/>
    </row>
    <row r="116" spans="3:3" ht="13.2" hidden="1">
      <c r="C116" s="18"/>
    </row>
    <row r="117" spans="3:3" ht="13.2" hidden="1">
      <c r="C117" s="18"/>
    </row>
    <row r="118" spans="3:3" ht="13.2" hidden="1">
      <c r="C118" s="18"/>
    </row>
    <row r="119" spans="3:3" ht="13.2" hidden="1">
      <c r="C119" s="18"/>
    </row>
    <row r="120" spans="3:3" ht="13.2" hidden="1">
      <c r="C120" s="18"/>
    </row>
    <row r="121" spans="3:3" ht="13.2" hidden="1">
      <c r="C121" s="18"/>
    </row>
    <row r="122" spans="3:3" ht="13.2" hidden="1">
      <c r="C122" s="18"/>
    </row>
    <row r="123" spans="3:3" ht="13.2" hidden="1">
      <c r="C123" s="18"/>
    </row>
    <row r="124" spans="3:3" ht="13.2" hidden="1">
      <c r="C124" s="18"/>
    </row>
    <row r="125" spans="3:3" ht="13.2" hidden="1">
      <c r="C125" s="18"/>
    </row>
    <row r="126" spans="3:3" ht="13.2" hidden="1">
      <c r="C126" s="18"/>
    </row>
    <row r="127" spans="3:3" ht="13.2" hidden="1">
      <c r="C127" s="18"/>
    </row>
    <row r="128" spans="3:3" ht="13.2" hidden="1">
      <c r="C128" s="18"/>
    </row>
    <row r="129" spans="3:3" ht="13.2" hidden="1">
      <c r="C129" s="18"/>
    </row>
    <row r="130" spans="3:3" ht="13.2" hidden="1">
      <c r="C130" s="18"/>
    </row>
    <row r="131" spans="3:3" ht="13.2" hidden="1">
      <c r="C131" s="18"/>
    </row>
    <row r="132" spans="3:3" ht="13.2" hidden="1">
      <c r="C132" s="18"/>
    </row>
    <row r="133" spans="3:3" ht="13.2" hidden="1">
      <c r="C133" s="18"/>
    </row>
    <row r="134" spans="3:3" ht="13.2" hidden="1">
      <c r="C134" s="18"/>
    </row>
    <row r="135" spans="3:3" ht="13.2" hidden="1">
      <c r="C135" s="18"/>
    </row>
    <row r="136" spans="3:3" ht="13.2" hidden="1">
      <c r="C136" s="18"/>
    </row>
    <row r="137" spans="3:3" ht="13.2" hidden="1">
      <c r="C137" s="18"/>
    </row>
    <row r="138" spans="3:3" ht="13.2" hidden="1">
      <c r="C138" s="18"/>
    </row>
    <row r="139" spans="3:3" ht="13.2" hidden="1">
      <c r="C139" s="18"/>
    </row>
    <row r="140" spans="3:3" ht="13.2" hidden="1">
      <c r="C140" s="18"/>
    </row>
    <row r="141" spans="3:3" ht="13.2" hidden="1">
      <c r="C141" s="18"/>
    </row>
    <row r="142" spans="3:3" ht="13.2" hidden="1">
      <c r="C142" s="18"/>
    </row>
    <row r="143" spans="3:3" ht="13.2" hidden="1">
      <c r="C143" s="18"/>
    </row>
    <row r="144" spans="3:3" ht="13.2" hidden="1">
      <c r="C144" s="18"/>
    </row>
    <row r="145" spans="3:3" ht="13.2" hidden="1">
      <c r="C145" s="18"/>
    </row>
    <row r="146" spans="3:3" ht="13.2" hidden="1">
      <c r="C146" s="18"/>
    </row>
    <row r="147" spans="3:3" ht="13.2" hidden="1">
      <c r="C147" s="18"/>
    </row>
    <row r="148" spans="3:3" ht="13.2" hidden="1">
      <c r="C148" s="18"/>
    </row>
    <row r="149" spans="3:3" ht="13.2" hidden="1">
      <c r="C149" s="18"/>
    </row>
    <row r="150" spans="3:3" ht="13.2" hidden="1">
      <c r="C150" s="18"/>
    </row>
    <row r="151" spans="3:3" ht="13.2" hidden="1">
      <c r="C151" s="18"/>
    </row>
    <row r="152" spans="3:3" ht="13.2" hidden="1">
      <c r="C152" s="18"/>
    </row>
    <row r="153" spans="3:3" ht="13.2" hidden="1">
      <c r="C153" s="18"/>
    </row>
    <row r="154" spans="3:3" ht="13.2" hidden="1">
      <c r="C154" s="18"/>
    </row>
    <row r="155" spans="3:3" ht="13.2" hidden="1">
      <c r="C155" s="18"/>
    </row>
    <row r="156" spans="3:3" ht="13.2" hidden="1">
      <c r="C156" s="18"/>
    </row>
    <row r="157" spans="3:3" ht="13.2" hidden="1">
      <c r="C157" s="18"/>
    </row>
    <row r="158" spans="3:3" ht="13.2" hidden="1">
      <c r="C158" s="18"/>
    </row>
    <row r="159" spans="3:3" ht="13.2" hidden="1">
      <c r="C159" s="18"/>
    </row>
    <row r="160" spans="3:3" ht="13.2" hidden="1">
      <c r="C160" s="18"/>
    </row>
    <row r="161" spans="3:3" ht="13.2" hidden="1">
      <c r="C161" s="18"/>
    </row>
    <row r="162" spans="3:3" ht="13.2" hidden="1">
      <c r="C162" s="18"/>
    </row>
    <row r="163" spans="3:3" ht="13.2" hidden="1">
      <c r="C163" s="18"/>
    </row>
    <row r="164" spans="3:3" ht="13.2" hidden="1">
      <c r="C164" s="18"/>
    </row>
    <row r="165" spans="3:3" ht="13.2" hidden="1">
      <c r="C165" s="18"/>
    </row>
    <row r="166" spans="3:3" ht="13.2" hidden="1">
      <c r="C166" s="18"/>
    </row>
    <row r="167" spans="3:3" ht="13.2" hidden="1">
      <c r="C167" s="18"/>
    </row>
    <row r="168" spans="3:3" ht="13.2" hidden="1">
      <c r="C168" s="18"/>
    </row>
    <row r="169" spans="3:3" ht="13.2" hidden="1">
      <c r="C169" s="18"/>
    </row>
    <row r="170" spans="3:3" ht="13.2" hidden="1">
      <c r="C170" s="18"/>
    </row>
    <row r="171" spans="3:3" ht="13.2" hidden="1">
      <c r="C171" s="18"/>
    </row>
    <row r="172" spans="3:3" ht="13.2" hidden="1">
      <c r="C172" s="18"/>
    </row>
    <row r="173" spans="3:3" ht="13.2" hidden="1">
      <c r="C173" s="18"/>
    </row>
    <row r="174" spans="3:3" ht="13.2" hidden="1">
      <c r="C174" s="18"/>
    </row>
    <row r="175" spans="3:3" ht="13.2" hidden="1">
      <c r="C175" s="18"/>
    </row>
    <row r="176" spans="3:3" ht="13.2" hidden="1">
      <c r="C176" s="18"/>
    </row>
    <row r="177" spans="3:3" ht="13.2" hidden="1">
      <c r="C177" s="18"/>
    </row>
    <row r="178" spans="3:3" ht="13.2" hidden="1">
      <c r="C178" s="18"/>
    </row>
    <row r="179" spans="3:3" ht="13.2" hidden="1">
      <c r="C179" s="18"/>
    </row>
    <row r="180" spans="3:3" ht="13.2" hidden="1">
      <c r="C180" s="18"/>
    </row>
    <row r="181" spans="3:3" ht="13.2" hidden="1">
      <c r="C181" s="18"/>
    </row>
    <row r="182" spans="3:3" ht="13.2" hidden="1">
      <c r="C182" s="18"/>
    </row>
    <row r="183" spans="3:3" ht="13.2" hidden="1">
      <c r="C183" s="18"/>
    </row>
    <row r="184" spans="3:3" ht="13.2" hidden="1">
      <c r="C184" s="18"/>
    </row>
    <row r="185" spans="3:3" ht="13.2" hidden="1">
      <c r="C185" s="18"/>
    </row>
    <row r="186" spans="3:3" ht="13.2" hidden="1">
      <c r="C186" s="18"/>
    </row>
    <row r="187" spans="3:3" ht="13.2" hidden="1">
      <c r="C187" s="18"/>
    </row>
    <row r="188" spans="3:3" ht="13.2" hidden="1">
      <c r="C188" s="18"/>
    </row>
    <row r="189" spans="3:3" ht="13.2" hidden="1">
      <c r="C189" s="18"/>
    </row>
    <row r="190" spans="3:3" ht="13.2" hidden="1">
      <c r="C190" s="18"/>
    </row>
    <row r="191" spans="3:3" ht="13.2" hidden="1">
      <c r="C191" s="18"/>
    </row>
    <row r="192" spans="3:3" ht="13.2" hidden="1">
      <c r="C192" s="18"/>
    </row>
    <row r="193" spans="3:3" ht="13.2" hidden="1">
      <c r="C193" s="18"/>
    </row>
    <row r="194" spans="3:3" ht="13.2" hidden="1">
      <c r="C194" s="18"/>
    </row>
    <row r="195" spans="3:3" ht="13.2" hidden="1">
      <c r="C195" s="18"/>
    </row>
    <row r="196" spans="3:3" ht="13.2" hidden="1">
      <c r="C196" s="18"/>
    </row>
    <row r="197" spans="3:3" ht="13.2" hidden="1">
      <c r="C197" s="18"/>
    </row>
    <row r="198" spans="3:3" ht="13.2" hidden="1">
      <c r="C198" s="18"/>
    </row>
    <row r="199" spans="3:3" ht="13.2" hidden="1">
      <c r="C199" s="18"/>
    </row>
    <row r="200" spans="3:3" ht="13.2" hidden="1">
      <c r="C200" s="18"/>
    </row>
    <row r="201" spans="3:3" ht="13.2" hidden="1">
      <c r="C201" s="18"/>
    </row>
    <row r="202" spans="3:3" ht="13.2" hidden="1">
      <c r="C202" s="18"/>
    </row>
    <row r="203" spans="3:3" ht="13.2" hidden="1">
      <c r="C203" s="18"/>
    </row>
    <row r="204" spans="3:3" ht="13.2" hidden="1">
      <c r="C204" s="18"/>
    </row>
    <row r="205" spans="3:3" ht="13.2" hidden="1">
      <c r="C205" s="18"/>
    </row>
    <row r="206" spans="3:3" ht="13.2" hidden="1">
      <c r="C206" s="18"/>
    </row>
    <row r="207" spans="3:3" ht="13.2" hidden="1">
      <c r="C207" s="18"/>
    </row>
    <row r="208" spans="3:3" ht="13.2" hidden="1">
      <c r="C208" s="18"/>
    </row>
    <row r="209" spans="3:3" ht="13.2" hidden="1">
      <c r="C209" s="18"/>
    </row>
    <row r="210" spans="3:3" ht="13.2" hidden="1">
      <c r="C210" s="18"/>
    </row>
    <row r="211" spans="3:3" ht="13.2" hidden="1">
      <c r="C211" s="18"/>
    </row>
    <row r="212" spans="3:3" ht="13.2" hidden="1">
      <c r="C212" s="18"/>
    </row>
    <row r="213" spans="3:3" ht="13.2" hidden="1">
      <c r="C213" s="18"/>
    </row>
    <row r="214" spans="3:3" ht="13.2" hidden="1">
      <c r="C214" s="18"/>
    </row>
    <row r="215" spans="3:3" ht="13.2" hidden="1">
      <c r="C215" s="18"/>
    </row>
    <row r="216" spans="3:3" ht="13.2" hidden="1">
      <c r="C216" s="18"/>
    </row>
    <row r="217" spans="3:3" ht="13.2" hidden="1">
      <c r="C217" s="18"/>
    </row>
    <row r="218" spans="3:3" ht="13.2" hidden="1">
      <c r="C218" s="18"/>
    </row>
    <row r="219" spans="3:3" ht="13.2" hidden="1">
      <c r="C219" s="18"/>
    </row>
    <row r="220" spans="3:3" ht="13.2" hidden="1">
      <c r="C220" s="18"/>
    </row>
    <row r="221" spans="3:3" ht="13.2" hidden="1">
      <c r="C221" s="18"/>
    </row>
    <row r="222" spans="3:3" ht="13.2" hidden="1">
      <c r="C222" s="18"/>
    </row>
    <row r="223" spans="3:3" ht="13.2" hidden="1">
      <c r="C223" s="18"/>
    </row>
    <row r="224" spans="3:3" ht="13.2" hidden="1">
      <c r="C224" s="18"/>
    </row>
    <row r="225" spans="3:3" ht="13.2" hidden="1">
      <c r="C225" s="18"/>
    </row>
    <row r="226" spans="3:3" ht="13.2" hidden="1">
      <c r="C226" s="18"/>
    </row>
    <row r="227" spans="3:3" ht="13.2" hidden="1">
      <c r="C227" s="18"/>
    </row>
    <row r="228" spans="3:3" ht="13.2" hidden="1">
      <c r="C228" s="18"/>
    </row>
    <row r="229" spans="3:3" ht="13.2" hidden="1">
      <c r="C229" s="18"/>
    </row>
    <row r="230" spans="3:3" ht="13.2" hidden="1">
      <c r="C230" s="18"/>
    </row>
    <row r="231" spans="3:3" ht="13.2" hidden="1">
      <c r="C231" s="18"/>
    </row>
    <row r="232" spans="3:3" ht="13.2" hidden="1">
      <c r="C232" s="18"/>
    </row>
    <row r="233" spans="3:3" ht="13.2" hidden="1">
      <c r="C233" s="18"/>
    </row>
    <row r="234" spans="3:3" ht="13.2" hidden="1">
      <c r="C234" s="18"/>
    </row>
    <row r="235" spans="3:3" ht="13.2" hidden="1">
      <c r="C235" s="18"/>
    </row>
    <row r="236" spans="3:3" ht="13.2" hidden="1">
      <c r="C236" s="18"/>
    </row>
    <row r="237" spans="3:3" ht="13.2" hidden="1">
      <c r="C237" s="18"/>
    </row>
    <row r="238" spans="3:3" ht="13.2" hidden="1">
      <c r="C238" s="18"/>
    </row>
    <row r="239" spans="3:3" ht="13.2" hidden="1">
      <c r="C239" s="18"/>
    </row>
    <row r="240" spans="3:3" ht="13.2" hidden="1">
      <c r="C240" s="18"/>
    </row>
    <row r="241" spans="3:3" ht="13.2" hidden="1">
      <c r="C241" s="18"/>
    </row>
    <row r="242" spans="3:3" ht="13.2" hidden="1">
      <c r="C242" s="18"/>
    </row>
    <row r="243" spans="3:3" ht="13.2" hidden="1">
      <c r="C243" s="18"/>
    </row>
    <row r="244" spans="3:3" ht="13.2" hidden="1">
      <c r="C244" s="18"/>
    </row>
    <row r="245" spans="3:3" ht="13.2" hidden="1">
      <c r="C245" s="18"/>
    </row>
    <row r="246" spans="3:3" ht="13.2" hidden="1">
      <c r="C246" s="18"/>
    </row>
    <row r="247" spans="3:3" ht="13.2" hidden="1">
      <c r="C247" s="18"/>
    </row>
    <row r="248" spans="3:3" ht="13.2" hidden="1">
      <c r="C248" s="18"/>
    </row>
    <row r="249" spans="3:3" ht="13.2" hidden="1">
      <c r="C249" s="18"/>
    </row>
    <row r="250" spans="3:3" ht="13.2" hidden="1">
      <c r="C250" s="18"/>
    </row>
    <row r="251" spans="3:3" ht="13.2" hidden="1">
      <c r="C251" s="18"/>
    </row>
    <row r="252" spans="3:3" ht="13.2" hidden="1">
      <c r="C252" s="18"/>
    </row>
    <row r="253" spans="3:3" ht="13.2" hidden="1">
      <c r="C253" s="18"/>
    </row>
    <row r="254" spans="3:3" ht="13.2" hidden="1">
      <c r="C254" s="18"/>
    </row>
    <row r="255" spans="3:3" ht="13.2" hidden="1">
      <c r="C255" s="18"/>
    </row>
    <row r="256" spans="3:3" ht="13.2" hidden="1">
      <c r="C256" s="18"/>
    </row>
    <row r="257" spans="3:3" ht="13.2" hidden="1">
      <c r="C257" s="18"/>
    </row>
    <row r="258" spans="3:3" ht="13.2" hidden="1">
      <c r="C258" s="18"/>
    </row>
    <row r="259" spans="3:3" ht="13.2" hidden="1">
      <c r="C259" s="18"/>
    </row>
    <row r="260" spans="3:3" ht="13.2" hidden="1">
      <c r="C260" s="18"/>
    </row>
    <row r="261" spans="3:3" ht="13.2" hidden="1">
      <c r="C261" s="18"/>
    </row>
    <row r="262" spans="3:3" ht="13.2" hidden="1">
      <c r="C262" s="18"/>
    </row>
    <row r="263" spans="3:3" ht="13.2" hidden="1">
      <c r="C263" s="18"/>
    </row>
    <row r="264" spans="3:3" ht="13.2" hidden="1">
      <c r="C264" s="18"/>
    </row>
    <row r="265" spans="3:3" ht="13.2" hidden="1">
      <c r="C265" s="18"/>
    </row>
    <row r="266" spans="3:3" ht="13.2" hidden="1">
      <c r="C266" s="18"/>
    </row>
    <row r="267" spans="3:3" ht="13.2" hidden="1">
      <c r="C267" s="18"/>
    </row>
    <row r="268" spans="3:3" ht="13.2" hidden="1">
      <c r="C268" s="18"/>
    </row>
    <row r="269" spans="3:3" ht="13.2" hidden="1">
      <c r="C269" s="18"/>
    </row>
    <row r="270" spans="3:3" ht="13.2" hidden="1">
      <c r="C270" s="18"/>
    </row>
    <row r="271" spans="3:3" ht="13.2" hidden="1">
      <c r="C271" s="18"/>
    </row>
    <row r="272" spans="3:3" ht="13.2" hidden="1">
      <c r="C272" s="18"/>
    </row>
    <row r="273" spans="3:3" ht="13.2" hidden="1">
      <c r="C273" s="18"/>
    </row>
    <row r="274" spans="3:3" ht="13.2" hidden="1">
      <c r="C274" s="18"/>
    </row>
    <row r="275" spans="3:3" ht="13.2" hidden="1">
      <c r="C275" s="18"/>
    </row>
    <row r="276" spans="3:3" ht="13.2" hidden="1">
      <c r="C276" s="18"/>
    </row>
    <row r="277" spans="3:3" ht="13.2" hidden="1">
      <c r="C277" s="18"/>
    </row>
    <row r="278" spans="3:3" ht="13.2" hidden="1">
      <c r="C278" s="18"/>
    </row>
    <row r="279" spans="3:3" ht="13.2" hidden="1">
      <c r="C279" s="18"/>
    </row>
    <row r="280" spans="3:3" ht="13.2" hidden="1">
      <c r="C280" s="18"/>
    </row>
    <row r="281" spans="3:3" ht="13.2" hidden="1">
      <c r="C281" s="18"/>
    </row>
    <row r="282" spans="3:3" ht="13.2" hidden="1">
      <c r="C282" s="18"/>
    </row>
    <row r="283" spans="3:3" ht="13.2" hidden="1">
      <c r="C283" s="18"/>
    </row>
    <row r="284" spans="3:3" ht="13.2" hidden="1">
      <c r="C284" s="18"/>
    </row>
    <row r="285" spans="3:3" ht="13.2" hidden="1">
      <c r="C285" s="18"/>
    </row>
    <row r="286" spans="3:3" ht="13.2" hidden="1">
      <c r="C286" s="18"/>
    </row>
    <row r="287" spans="3:3" ht="13.2" hidden="1">
      <c r="C287" s="18"/>
    </row>
    <row r="288" spans="3:3" ht="13.2" hidden="1">
      <c r="C288" s="18"/>
    </row>
    <row r="289" spans="3:3" ht="13.2" hidden="1">
      <c r="C289" s="18"/>
    </row>
    <row r="290" spans="3:3" ht="13.2" hidden="1">
      <c r="C290" s="18"/>
    </row>
    <row r="291" spans="3:3" ht="13.2" hidden="1">
      <c r="C291" s="18"/>
    </row>
    <row r="292" spans="3:3" ht="13.2" hidden="1">
      <c r="C292" s="18"/>
    </row>
    <row r="293" spans="3:3" ht="13.2" hidden="1">
      <c r="C293" s="18"/>
    </row>
    <row r="294" spans="3:3" ht="13.2" hidden="1">
      <c r="C294" s="18"/>
    </row>
    <row r="295" spans="3:3" ht="13.2" hidden="1">
      <c r="C295" s="18"/>
    </row>
    <row r="296" spans="3:3" ht="13.2" hidden="1">
      <c r="C296" s="18"/>
    </row>
    <row r="297" spans="3:3" ht="13.2" hidden="1">
      <c r="C297" s="18"/>
    </row>
    <row r="298" spans="3:3" ht="13.2" hidden="1">
      <c r="C298" s="18"/>
    </row>
    <row r="299" spans="3:3" ht="13.2" hidden="1">
      <c r="C299" s="18"/>
    </row>
    <row r="300" spans="3:3" ht="13.2" hidden="1">
      <c r="C300" s="18"/>
    </row>
    <row r="301" spans="3:3" ht="13.2" hidden="1">
      <c r="C301" s="18"/>
    </row>
    <row r="302" spans="3:3" ht="13.2" hidden="1">
      <c r="C302" s="18"/>
    </row>
    <row r="303" spans="3:3" ht="13.2" hidden="1">
      <c r="C303" s="18"/>
    </row>
    <row r="304" spans="3:3" ht="13.2" hidden="1">
      <c r="C304" s="18"/>
    </row>
    <row r="305" spans="3:3" ht="13.2" hidden="1">
      <c r="C305" s="18"/>
    </row>
    <row r="306" spans="3:3" ht="13.2" hidden="1">
      <c r="C306" s="18"/>
    </row>
    <row r="307" spans="3:3" ht="13.2" hidden="1">
      <c r="C307" s="18"/>
    </row>
    <row r="308" spans="3:3" ht="13.2" hidden="1">
      <c r="C308" s="18"/>
    </row>
    <row r="309" spans="3:3" ht="13.2" hidden="1">
      <c r="C309" s="18"/>
    </row>
    <row r="310" spans="3:3" ht="13.2" hidden="1">
      <c r="C310" s="18"/>
    </row>
    <row r="311" spans="3:3" ht="13.2" hidden="1">
      <c r="C311" s="18"/>
    </row>
    <row r="312" spans="3:3" ht="13.2" hidden="1">
      <c r="C312" s="18"/>
    </row>
    <row r="313" spans="3:3" ht="13.2" hidden="1">
      <c r="C313" s="18"/>
    </row>
    <row r="314" spans="3:3" ht="13.2" hidden="1">
      <c r="C314" s="18"/>
    </row>
    <row r="315" spans="3:3" ht="13.2" hidden="1">
      <c r="C315" s="18"/>
    </row>
    <row r="316" spans="3:3" ht="13.2" hidden="1">
      <c r="C316" s="18"/>
    </row>
    <row r="317" spans="3:3" ht="13.2" hidden="1">
      <c r="C317" s="18"/>
    </row>
    <row r="318" spans="3:3" ht="13.2" hidden="1">
      <c r="C318" s="18"/>
    </row>
    <row r="319" spans="3:3" ht="13.2" hidden="1">
      <c r="C319" s="18"/>
    </row>
    <row r="320" spans="3:3" ht="13.2" hidden="1">
      <c r="C320" s="18"/>
    </row>
    <row r="321" spans="3:3" ht="13.2" hidden="1">
      <c r="C321" s="18"/>
    </row>
    <row r="322" spans="3:3" ht="13.2" hidden="1">
      <c r="C322" s="18"/>
    </row>
    <row r="323" spans="3:3" ht="13.2" hidden="1">
      <c r="C323" s="18"/>
    </row>
    <row r="324" spans="3:3" ht="13.2" hidden="1">
      <c r="C324" s="18"/>
    </row>
    <row r="325" spans="3:3" ht="13.2" hidden="1">
      <c r="C325" s="18"/>
    </row>
    <row r="326" spans="3:3" ht="13.2" hidden="1">
      <c r="C326" s="18"/>
    </row>
    <row r="327" spans="3:3" ht="13.2" hidden="1">
      <c r="C327" s="18"/>
    </row>
    <row r="328" spans="3:3" ht="13.2" hidden="1">
      <c r="C328" s="18"/>
    </row>
    <row r="329" spans="3:3" ht="13.2" hidden="1">
      <c r="C329" s="18"/>
    </row>
    <row r="330" spans="3:3" ht="13.2" hidden="1">
      <c r="C330" s="18"/>
    </row>
    <row r="331" spans="3:3" ht="13.2" hidden="1">
      <c r="C331" s="18"/>
    </row>
    <row r="332" spans="3:3" ht="13.2" hidden="1">
      <c r="C332" s="18"/>
    </row>
    <row r="333" spans="3:3" ht="13.2" hidden="1">
      <c r="C333" s="18"/>
    </row>
    <row r="334" spans="3:3" ht="13.2" hidden="1">
      <c r="C334" s="18"/>
    </row>
    <row r="335" spans="3:3" ht="13.2" hidden="1">
      <c r="C335" s="18"/>
    </row>
    <row r="336" spans="3:3" ht="13.2" hidden="1">
      <c r="C336" s="18"/>
    </row>
    <row r="337" spans="3:3" ht="13.2" hidden="1">
      <c r="C337" s="18"/>
    </row>
    <row r="338" spans="3:3" ht="13.2" hidden="1">
      <c r="C338" s="18"/>
    </row>
    <row r="339" spans="3:3" ht="13.2" hidden="1">
      <c r="C339" s="18"/>
    </row>
    <row r="340" spans="3:3" ht="13.2" hidden="1">
      <c r="C340" s="18"/>
    </row>
    <row r="341" spans="3:3" ht="13.2" hidden="1">
      <c r="C341" s="18"/>
    </row>
    <row r="342" spans="3:3" ht="13.2" hidden="1">
      <c r="C342" s="18"/>
    </row>
    <row r="343" spans="3:3" ht="13.2" hidden="1">
      <c r="C343" s="18"/>
    </row>
    <row r="344" spans="3:3" ht="13.2" hidden="1">
      <c r="C344" s="18"/>
    </row>
    <row r="345" spans="3:3" ht="13.2" hidden="1">
      <c r="C345" s="18"/>
    </row>
    <row r="346" spans="3:3" ht="13.2" hidden="1">
      <c r="C346" s="18"/>
    </row>
    <row r="347" spans="3:3" ht="13.2" hidden="1">
      <c r="C347" s="18"/>
    </row>
    <row r="348" spans="3:3" ht="13.2" hidden="1">
      <c r="C348" s="18"/>
    </row>
    <row r="349" spans="3:3" ht="13.2" hidden="1">
      <c r="C349" s="18"/>
    </row>
    <row r="350" spans="3:3" ht="13.2" hidden="1">
      <c r="C350" s="18"/>
    </row>
    <row r="351" spans="3:3" ht="13.2" hidden="1">
      <c r="C351" s="18"/>
    </row>
    <row r="352" spans="3:3" ht="13.2" hidden="1">
      <c r="C352" s="18"/>
    </row>
    <row r="353" spans="3:3" ht="13.2" hidden="1">
      <c r="C353" s="18"/>
    </row>
    <row r="354" spans="3:3" ht="13.2" hidden="1">
      <c r="C354" s="18"/>
    </row>
    <row r="355" spans="3:3" ht="13.2" hidden="1">
      <c r="C355" s="18"/>
    </row>
    <row r="356" spans="3:3" ht="13.2" hidden="1">
      <c r="C356" s="18"/>
    </row>
    <row r="357" spans="3:3" ht="13.2" hidden="1">
      <c r="C357" s="18"/>
    </row>
    <row r="358" spans="3:3" ht="13.2" hidden="1">
      <c r="C358" s="18"/>
    </row>
    <row r="359" spans="3:3" ht="13.2" hidden="1">
      <c r="C359" s="18"/>
    </row>
    <row r="360" spans="3:3" ht="13.2" hidden="1">
      <c r="C360" s="18"/>
    </row>
    <row r="361" spans="3:3" ht="13.2" hidden="1">
      <c r="C361" s="18"/>
    </row>
    <row r="362" spans="3:3" ht="13.2" hidden="1">
      <c r="C362" s="18"/>
    </row>
    <row r="363" spans="3:3" ht="13.2" hidden="1">
      <c r="C363" s="18"/>
    </row>
    <row r="364" spans="3:3" ht="13.2" hidden="1">
      <c r="C364" s="18"/>
    </row>
    <row r="365" spans="3:3" ht="13.2" hidden="1">
      <c r="C365" s="18"/>
    </row>
    <row r="366" spans="3:3" ht="13.2" hidden="1">
      <c r="C366" s="18"/>
    </row>
    <row r="367" spans="3:3" ht="13.2" hidden="1">
      <c r="C367" s="18"/>
    </row>
    <row r="368" spans="3:3" ht="13.2" hidden="1">
      <c r="C368" s="18"/>
    </row>
    <row r="369" spans="3:3" ht="13.2" hidden="1">
      <c r="C369" s="18"/>
    </row>
    <row r="370" spans="3:3" ht="13.2" hidden="1">
      <c r="C370" s="18"/>
    </row>
    <row r="371" spans="3:3" ht="13.2" hidden="1">
      <c r="C371" s="18"/>
    </row>
    <row r="372" spans="3:3" ht="13.2" hidden="1">
      <c r="C372" s="18"/>
    </row>
    <row r="373" spans="3:3" ht="13.2" hidden="1">
      <c r="C373" s="18"/>
    </row>
    <row r="374" spans="3:3" ht="13.2" hidden="1">
      <c r="C374" s="18"/>
    </row>
    <row r="375" spans="3:3" ht="13.2" hidden="1">
      <c r="C375" s="18"/>
    </row>
    <row r="376" spans="3:3" ht="13.2" hidden="1">
      <c r="C376" s="18"/>
    </row>
    <row r="377" spans="3:3" ht="13.2" hidden="1">
      <c r="C377" s="18"/>
    </row>
    <row r="378" spans="3:3" ht="13.2" hidden="1">
      <c r="C378" s="18"/>
    </row>
    <row r="379" spans="3:3" ht="13.2" hidden="1">
      <c r="C379" s="18"/>
    </row>
    <row r="380" spans="3:3" ht="13.2" hidden="1">
      <c r="C380" s="18"/>
    </row>
    <row r="381" spans="3:3" ht="13.2" hidden="1">
      <c r="C381" s="18"/>
    </row>
    <row r="382" spans="3:3" ht="13.2" hidden="1">
      <c r="C382" s="18"/>
    </row>
    <row r="383" spans="3:3" ht="13.2" hidden="1">
      <c r="C383" s="18"/>
    </row>
    <row r="384" spans="3:3" ht="13.2" hidden="1">
      <c r="C384" s="18"/>
    </row>
    <row r="385" spans="3:3" ht="13.2" hidden="1">
      <c r="C385" s="18"/>
    </row>
    <row r="386" spans="3:3" ht="13.2" hidden="1">
      <c r="C386" s="18"/>
    </row>
    <row r="387" spans="3:3" ht="13.2" hidden="1">
      <c r="C387" s="18"/>
    </row>
    <row r="388" spans="3:3" ht="13.2" hidden="1">
      <c r="C388" s="18"/>
    </row>
    <row r="389" spans="3:3" ht="13.2" hidden="1">
      <c r="C389" s="18"/>
    </row>
    <row r="390" spans="3:3" ht="13.2" hidden="1">
      <c r="C390" s="18"/>
    </row>
    <row r="391" spans="3:3" ht="13.2" hidden="1">
      <c r="C391" s="18"/>
    </row>
    <row r="392" spans="3:3" ht="13.2" hidden="1">
      <c r="C392" s="18"/>
    </row>
    <row r="393" spans="3:3" ht="13.2" hidden="1">
      <c r="C393" s="18"/>
    </row>
    <row r="394" spans="3:3" ht="13.2" hidden="1">
      <c r="C394" s="18"/>
    </row>
    <row r="395" spans="3:3" ht="13.2" hidden="1">
      <c r="C395" s="18"/>
    </row>
    <row r="396" spans="3:3" ht="13.2" hidden="1">
      <c r="C396" s="18"/>
    </row>
    <row r="397" spans="3:3" ht="13.2" hidden="1">
      <c r="C397" s="18"/>
    </row>
    <row r="398" spans="3:3" ht="13.2" hidden="1">
      <c r="C398" s="18"/>
    </row>
    <row r="399" spans="3:3" ht="13.2" hidden="1">
      <c r="C399" s="18"/>
    </row>
    <row r="400" spans="3:3" ht="13.2" hidden="1">
      <c r="C400" s="18"/>
    </row>
    <row r="401" spans="3:3" ht="13.2" hidden="1">
      <c r="C401" s="18"/>
    </row>
    <row r="402" spans="3:3" ht="13.2" hidden="1">
      <c r="C402" s="18"/>
    </row>
    <row r="403" spans="3:3" ht="13.2" hidden="1">
      <c r="C403" s="18"/>
    </row>
    <row r="404" spans="3:3" ht="13.2" hidden="1">
      <c r="C404" s="18"/>
    </row>
    <row r="405" spans="3:3" ht="13.2" hidden="1">
      <c r="C405" s="18"/>
    </row>
    <row r="406" spans="3:3" ht="13.2" hidden="1">
      <c r="C406" s="18"/>
    </row>
    <row r="407" spans="3:3" ht="13.2" hidden="1">
      <c r="C407" s="18"/>
    </row>
    <row r="408" spans="3:3" ht="13.2" hidden="1">
      <c r="C408" s="18"/>
    </row>
    <row r="409" spans="3:3" ht="13.2" hidden="1">
      <c r="C409" s="18"/>
    </row>
    <row r="410" spans="3:3" ht="13.2" hidden="1">
      <c r="C410" s="18"/>
    </row>
    <row r="411" spans="3:3" ht="13.2" hidden="1">
      <c r="C411" s="18"/>
    </row>
    <row r="412" spans="3:3" ht="13.2" hidden="1">
      <c r="C412" s="18"/>
    </row>
    <row r="413" spans="3:3" ht="13.2" hidden="1">
      <c r="C413" s="18"/>
    </row>
    <row r="414" spans="3:3" ht="13.2" hidden="1">
      <c r="C414" s="18"/>
    </row>
    <row r="415" spans="3:3" ht="13.2" hidden="1">
      <c r="C415" s="18"/>
    </row>
    <row r="416" spans="3:3" ht="13.2" hidden="1">
      <c r="C416" s="18"/>
    </row>
    <row r="417" spans="3:3" ht="13.2" hidden="1">
      <c r="C417" s="18"/>
    </row>
    <row r="418" spans="3:3" ht="13.2" hidden="1">
      <c r="C418" s="18"/>
    </row>
    <row r="419" spans="3:3" ht="13.2" hidden="1">
      <c r="C419" s="18"/>
    </row>
    <row r="420" spans="3:3" ht="13.2" hidden="1">
      <c r="C420" s="18"/>
    </row>
    <row r="421" spans="3:3" ht="13.2" hidden="1">
      <c r="C421" s="18"/>
    </row>
    <row r="422" spans="3:3" ht="13.2" hidden="1">
      <c r="C422" s="18"/>
    </row>
    <row r="423" spans="3:3" ht="13.2" hidden="1">
      <c r="C423" s="18"/>
    </row>
    <row r="424" spans="3:3" ht="13.2" hidden="1">
      <c r="C424" s="18"/>
    </row>
    <row r="425" spans="3:3" ht="13.2" hidden="1">
      <c r="C425" s="18"/>
    </row>
    <row r="426" spans="3:3" ht="13.2" hidden="1">
      <c r="C426" s="18"/>
    </row>
    <row r="427" spans="3:3" ht="13.2" hidden="1">
      <c r="C427" s="18"/>
    </row>
    <row r="428" spans="3:3" ht="13.2" hidden="1">
      <c r="C428" s="18"/>
    </row>
    <row r="429" spans="3:3" ht="13.2" hidden="1">
      <c r="C429" s="18"/>
    </row>
    <row r="430" spans="3:3" ht="13.2" hidden="1">
      <c r="C430" s="18"/>
    </row>
    <row r="431" spans="3:3" ht="13.2" hidden="1">
      <c r="C431" s="18"/>
    </row>
    <row r="432" spans="3:3" ht="13.2" hidden="1">
      <c r="C432" s="18"/>
    </row>
    <row r="433" spans="3:3" ht="13.2" hidden="1">
      <c r="C433" s="18"/>
    </row>
    <row r="434" spans="3:3" ht="13.2" hidden="1">
      <c r="C434" s="18"/>
    </row>
    <row r="435" spans="3:3" ht="13.2" hidden="1">
      <c r="C435" s="18"/>
    </row>
    <row r="436" spans="3:3" ht="13.2" hidden="1">
      <c r="C436" s="18"/>
    </row>
    <row r="437" spans="3:3" ht="13.2" hidden="1">
      <c r="C437" s="18"/>
    </row>
    <row r="438" spans="3:3" ht="13.2" hidden="1">
      <c r="C438" s="18"/>
    </row>
    <row r="439" spans="3:3" ht="13.2" hidden="1">
      <c r="C439" s="18"/>
    </row>
    <row r="440" spans="3:3" ht="13.2" hidden="1">
      <c r="C440" s="18"/>
    </row>
    <row r="441" spans="3:3" ht="13.2" hidden="1">
      <c r="C441" s="18"/>
    </row>
    <row r="442" spans="3:3" ht="13.2" hidden="1">
      <c r="C442" s="18"/>
    </row>
    <row r="443" spans="3:3" ht="13.2" hidden="1">
      <c r="C443" s="18"/>
    </row>
    <row r="444" spans="3:3" ht="13.2" hidden="1">
      <c r="C444" s="18"/>
    </row>
    <row r="445" spans="3:3" ht="13.2" hidden="1">
      <c r="C445" s="18"/>
    </row>
    <row r="446" spans="3:3" ht="13.2" hidden="1">
      <c r="C446" s="18"/>
    </row>
    <row r="447" spans="3:3" ht="13.2" hidden="1">
      <c r="C447" s="18"/>
    </row>
    <row r="448" spans="3:3" ht="13.2" hidden="1">
      <c r="C448" s="18"/>
    </row>
    <row r="449" spans="3:3" ht="13.2" hidden="1">
      <c r="C449" s="18"/>
    </row>
    <row r="450" spans="3:3" ht="13.2" hidden="1">
      <c r="C450" s="18"/>
    </row>
    <row r="451" spans="3:3" ht="13.2" hidden="1">
      <c r="C451" s="18"/>
    </row>
    <row r="452" spans="3:3" ht="13.2" hidden="1">
      <c r="C452" s="18"/>
    </row>
    <row r="453" spans="3:3" ht="13.2" hidden="1">
      <c r="C453" s="18"/>
    </row>
    <row r="454" spans="3:3" ht="13.2" hidden="1">
      <c r="C454" s="18"/>
    </row>
    <row r="455" spans="3:3" ht="13.2" hidden="1">
      <c r="C455" s="18"/>
    </row>
    <row r="456" spans="3:3" ht="13.2" hidden="1">
      <c r="C456" s="18"/>
    </row>
    <row r="457" spans="3:3" ht="13.2" hidden="1">
      <c r="C457" s="18"/>
    </row>
    <row r="458" spans="3:3" ht="13.2" hidden="1">
      <c r="C458" s="18"/>
    </row>
    <row r="459" spans="3:3" ht="13.2" hidden="1">
      <c r="C459" s="18"/>
    </row>
    <row r="460" spans="3:3" ht="13.2" hidden="1">
      <c r="C460" s="18"/>
    </row>
    <row r="461" spans="3:3" ht="13.2" hidden="1">
      <c r="C461" s="18"/>
    </row>
    <row r="462" spans="3:3" ht="13.2" hidden="1">
      <c r="C462" s="18"/>
    </row>
    <row r="463" spans="3:3" ht="13.2" hidden="1">
      <c r="C463" s="18"/>
    </row>
    <row r="464" spans="3:3" ht="13.2" hidden="1">
      <c r="C464" s="18"/>
    </row>
    <row r="465" spans="3:3" ht="13.2" hidden="1">
      <c r="C465" s="18"/>
    </row>
    <row r="466" spans="3:3" ht="13.2" hidden="1">
      <c r="C466" s="18"/>
    </row>
    <row r="467" spans="3:3" ht="13.2" hidden="1">
      <c r="C467" s="18"/>
    </row>
    <row r="468" spans="3:3" ht="13.2" hidden="1">
      <c r="C468" s="18"/>
    </row>
    <row r="469" spans="3:3" ht="13.2" hidden="1">
      <c r="C469" s="18"/>
    </row>
    <row r="470" spans="3:3" ht="13.2" hidden="1">
      <c r="C470" s="18"/>
    </row>
    <row r="471" spans="3:3" ht="13.2" hidden="1">
      <c r="C471" s="18"/>
    </row>
    <row r="472" spans="3:3" ht="13.2" hidden="1">
      <c r="C472" s="18"/>
    </row>
    <row r="473" spans="3:3" ht="13.2" hidden="1">
      <c r="C473" s="18"/>
    </row>
    <row r="474" spans="3:3" ht="13.2" hidden="1">
      <c r="C474" s="18"/>
    </row>
    <row r="475" spans="3:3" ht="13.2" hidden="1">
      <c r="C475" s="18"/>
    </row>
    <row r="476" spans="3:3" ht="13.2" hidden="1">
      <c r="C476" s="18"/>
    </row>
    <row r="477" spans="3:3" ht="13.2" hidden="1">
      <c r="C477" s="18"/>
    </row>
    <row r="478" spans="3:3" ht="13.2" hidden="1">
      <c r="C478" s="18"/>
    </row>
    <row r="479" spans="3:3" ht="13.2" hidden="1">
      <c r="C479" s="18"/>
    </row>
    <row r="480" spans="3:3" ht="13.2" hidden="1">
      <c r="C480" s="18"/>
    </row>
    <row r="481" spans="3:3" ht="13.2" hidden="1">
      <c r="C481" s="18"/>
    </row>
    <row r="482" spans="3:3" ht="13.2" hidden="1">
      <c r="C482" s="18"/>
    </row>
    <row r="483" spans="3:3" ht="13.2" hidden="1">
      <c r="C483" s="18"/>
    </row>
    <row r="484" spans="3:3" ht="13.2" hidden="1">
      <c r="C484" s="18"/>
    </row>
    <row r="485" spans="3:3" ht="13.2" hidden="1">
      <c r="C485" s="18"/>
    </row>
    <row r="486" spans="3:3" ht="13.2" hidden="1">
      <c r="C486" s="18"/>
    </row>
    <row r="487" spans="3:3" ht="13.2" hidden="1">
      <c r="C487" s="18"/>
    </row>
    <row r="488" spans="3:3" ht="13.2" hidden="1">
      <c r="C488" s="18"/>
    </row>
    <row r="489" spans="3:3" ht="13.2" hidden="1">
      <c r="C489" s="18"/>
    </row>
    <row r="490" spans="3:3" ht="13.2" hidden="1">
      <c r="C490" s="18"/>
    </row>
    <row r="491" spans="3:3" ht="13.2" hidden="1">
      <c r="C491" s="18"/>
    </row>
    <row r="492" spans="3:3" ht="13.2" hidden="1">
      <c r="C492" s="18"/>
    </row>
    <row r="493" spans="3:3" ht="13.2" hidden="1">
      <c r="C493" s="18"/>
    </row>
    <row r="494" spans="3:3" ht="13.2" hidden="1">
      <c r="C494" s="18"/>
    </row>
    <row r="495" spans="3:3" ht="13.2" hidden="1">
      <c r="C495" s="18"/>
    </row>
    <row r="496" spans="3:3" ht="13.2" hidden="1">
      <c r="C496" s="18"/>
    </row>
    <row r="497" spans="3:3" ht="13.2" hidden="1">
      <c r="C497" s="18"/>
    </row>
    <row r="498" spans="3:3" ht="13.2" hidden="1">
      <c r="C498" s="18"/>
    </row>
    <row r="499" spans="3:3" ht="13.2" hidden="1">
      <c r="C499" s="18"/>
    </row>
    <row r="500" spans="3:3" ht="13.2" hidden="1">
      <c r="C500" s="18"/>
    </row>
    <row r="501" spans="3:3" ht="13.2" hidden="1">
      <c r="C501" s="18"/>
    </row>
    <row r="502" spans="3:3" ht="13.2" hidden="1">
      <c r="C502" s="18"/>
    </row>
    <row r="503" spans="3:3" ht="13.2" hidden="1">
      <c r="C503" s="18"/>
    </row>
    <row r="504" spans="3:3" ht="13.2" hidden="1">
      <c r="C504" s="18"/>
    </row>
    <row r="505" spans="3:3" ht="13.2" hidden="1">
      <c r="C505" s="18"/>
    </row>
    <row r="506" spans="3:3" ht="13.2" hidden="1">
      <c r="C506" s="18"/>
    </row>
    <row r="507" spans="3:3" ht="13.2" hidden="1">
      <c r="C507" s="18"/>
    </row>
    <row r="508" spans="3:3" ht="13.2" hidden="1">
      <c r="C508" s="18"/>
    </row>
    <row r="509" spans="3:3" ht="13.2" hidden="1">
      <c r="C509" s="18"/>
    </row>
    <row r="510" spans="3:3" ht="13.2" hidden="1">
      <c r="C510" s="18"/>
    </row>
    <row r="511" spans="3:3" ht="13.2" hidden="1">
      <c r="C511" s="18"/>
    </row>
    <row r="512" spans="3:3" ht="13.2" hidden="1">
      <c r="C512" s="18"/>
    </row>
    <row r="513" spans="3:3" ht="13.2" hidden="1">
      <c r="C513" s="18"/>
    </row>
    <row r="514" spans="3:3" ht="13.2" hidden="1">
      <c r="C514" s="18"/>
    </row>
    <row r="515" spans="3:3" ht="13.2" hidden="1">
      <c r="C515" s="18"/>
    </row>
    <row r="516" spans="3:3" ht="13.2" hidden="1">
      <c r="C516" s="18"/>
    </row>
    <row r="517" spans="3:3" ht="13.2" hidden="1">
      <c r="C517" s="18"/>
    </row>
    <row r="518" spans="3:3" ht="13.2" hidden="1">
      <c r="C518" s="18"/>
    </row>
    <row r="519" spans="3:3" ht="13.2" hidden="1">
      <c r="C519" s="18"/>
    </row>
    <row r="520" spans="3:3" ht="13.2" hidden="1">
      <c r="C520" s="18"/>
    </row>
    <row r="521" spans="3:3" ht="13.2" hidden="1">
      <c r="C521" s="18"/>
    </row>
    <row r="522" spans="3:3" ht="13.2" hidden="1">
      <c r="C522" s="18"/>
    </row>
    <row r="523" spans="3:3" ht="13.2" hidden="1">
      <c r="C523" s="18"/>
    </row>
    <row r="524" spans="3:3" ht="13.2" hidden="1">
      <c r="C524" s="18"/>
    </row>
    <row r="525" spans="3:3" ht="13.2" hidden="1">
      <c r="C525" s="18"/>
    </row>
    <row r="526" spans="3:3" ht="13.2" hidden="1">
      <c r="C526" s="18"/>
    </row>
    <row r="527" spans="3:3" ht="13.2" hidden="1">
      <c r="C527" s="18"/>
    </row>
    <row r="528" spans="3:3" ht="13.2" hidden="1">
      <c r="C528" s="18"/>
    </row>
    <row r="529" spans="3:3" ht="13.2" hidden="1">
      <c r="C529" s="18"/>
    </row>
    <row r="530" spans="3:3" ht="13.2" hidden="1">
      <c r="C530" s="18"/>
    </row>
    <row r="531" spans="3:3" ht="13.2" hidden="1">
      <c r="C531" s="18"/>
    </row>
    <row r="532" spans="3:3" ht="13.2" hidden="1">
      <c r="C532" s="18"/>
    </row>
    <row r="533" spans="3:3" ht="13.2" hidden="1">
      <c r="C533" s="18"/>
    </row>
    <row r="534" spans="3:3" ht="13.2" hidden="1">
      <c r="C534" s="18"/>
    </row>
    <row r="535" spans="3:3" ht="13.2" hidden="1">
      <c r="C535" s="18"/>
    </row>
    <row r="536" spans="3:3" ht="13.2" hidden="1">
      <c r="C536" s="18"/>
    </row>
    <row r="537" spans="3:3" ht="13.2" hidden="1">
      <c r="C537" s="18"/>
    </row>
    <row r="538" spans="3:3" ht="13.2" hidden="1">
      <c r="C538" s="18"/>
    </row>
    <row r="539" spans="3:3" ht="13.2" hidden="1">
      <c r="C539" s="18"/>
    </row>
    <row r="540" spans="3:3" ht="13.2" hidden="1">
      <c r="C540" s="18"/>
    </row>
    <row r="541" spans="3:3" ht="13.2" hidden="1">
      <c r="C541" s="18"/>
    </row>
    <row r="542" spans="3:3" ht="13.2" hidden="1">
      <c r="C542" s="18"/>
    </row>
    <row r="543" spans="3:3" ht="13.2" hidden="1">
      <c r="C543" s="18"/>
    </row>
    <row r="544" spans="3:3" ht="13.2" hidden="1">
      <c r="C544" s="18"/>
    </row>
    <row r="545" spans="3:3" ht="13.2" hidden="1">
      <c r="C545" s="18"/>
    </row>
    <row r="546" spans="3:3" ht="13.2" hidden="1">
      <c r="C546" s="18"/>
    </row>
    <row r="547" spans="3:3" ht="13.2" hidden="1">
      <c r="C547" s="18"/>
    </row>
    <row r="548" spans="3:3" ht="13.2" hidden="1">
      <c r="C548" s="18"/>
    </row>
    <row r="549" spans="3:3" ht="13.2" hidden="1">
      <c r="C549" s="18"/>
    </row>
    <row r="550" spans="3:3" ht="13.2" hidden="1">
      <c r="C550" s="18"/>
    </row>
    <row r="551" spans="3:3" ht="13.2" hidden="1">
      <c r="C551" s="18"/>
    </row>
    <row r="552" spans="3:3" ht="13.2" hidden="1">
      <c r="C552" s="18"/>
    </row>
    <row r="553" spans="3:3" ht="13.2" hidden="1">
      <c r="C553" s="18"/>
    </row>
    <row r="554" spans="3:3" ht="13.2" hidden="1">
      <c r="C554" s="18"/>
    </row>
    <row r="555" spans="3:3" ht="13.2" hidden="1">
      <c r="C555" s="18"/>
    </row>
    <row r="556" spans="3:3" ht="13.2" hidden="1">
      <c r="C556" s="18"/>
    </row>
    <row r="557" spans="3:3" ht="13.2" hidden="1">
      <c r="C557" s="18"/>
    </row>
    <row r="558" spans="3:3" ht="13.2" hidden="1">
      <c r="C558" s="18"/>
    </row>
    <row r="559" spans="3:3" ht="13.2" hidden="1">
      <c r="C559" s="18"/>
    </row>
    <row r="560" spans="3:3" ht="13.2" hidden="1">
      <c r="C560" s="18"/>
    </row>
    <row r="561" spans="3:3" ht="13.2" hidden="1">
      <c r="C561" s="18"/>
    </row>
    <row r="562" spans="3:3" ht="13.2" hidden="1">
      <c r="C562" s="18"/>
    </row>
    <row r="563" spans="3:3" ht="13.2" hidden="1">
      <c r="C563" s="18"/>
    </row>
    <row r="564" spans="3:3" ht="13.2" hidden="1">
      <c r="C564" s="18"/>
    </row>
    <row r="565" spans="3:3" ht="13.2" hidden="1">
      <c r="C565" s="18"/>
    </row>
    <row r="566" spans="3:3" ht="13.2" hidden="1">
      <c r="C566" s="18"/>
    </row>
    <row r="567" spans="3:3" ht="13.2" hidden="1">
      <c r="C567" s="18"/>
    </row>
    <row r="568" spans="3:3" ht="13.2" hidden="1">
      <c r="C568" s="18"/>
    </row>
    <row r="569" spans="3:3" ht="13.2" hidden="1">
      <c r="C569" s="18"/>
    </row>
    <row r="570" spans="3:3" ht="13.2" hidden="1">
      <c r="C570" s="18"/>
    </row>
    <row r="571" spans="3:3" ht="13.2" hidden="1">
      <c r="C571" s="18"/>
    </row>
    <row r="572" spans="3:3" ht="13.2" hidden="1">
      <c r="C572" s="18"/>
    </row>
    <row r="573" spans="3:3" ht="13.2" hidden="1">
      <c r="C573" s="18"/>
    </row>
    <row r="574" spans="3:3" ht="13.2" hidden="1">
      <c r="C574" s="18"/>
    </row>
    <row r="575" spans="3:3" ht="13.2" hidden="1">
      <c r="C575" s="18"/>
    </row>
    <row r="576" spans="3:3" ht="13.2" hidden="1">
      <c r="C576" s="18"/>
    </row>
    <row r="577" spans="3:3" ht="13.2" hidden="1">
      <c r="C577" s="18"/>
    </row>
    <row r="578" spans="3:3" ht="13.2" hidden="1">
      <c r="C578" s="18"/>
    </row>
    <row r="579" spans="3:3" ht="13.2" hidden="1">
      <c r="C579" s="18"/>
    </row>
    <row r="580" spans="3:3" ht="13.2" hidden="1">
      <c r="C580" s="18"/>
    </row>
    <row r="581" spans="3:3" ht="13.2" hidden="1">
      <c r="C581" s="18"/>
    </row>
    <row r="582" spans="3:3" ht="13.2" hidden="1">
      <c r="C582" s="18"/>
    </row>
    <row r="583" spans="3:3" ht="13.2" hidden="1">
      <c r="C583" s="18"/>
    </row>
    <row r="584" spans="3:3" ht="13.2" hidden="1">
      <c r="C584" s="18"/>
    </row>
    <row r="585" spans="3:3" ht="13.2" hidden="1">
      <c r="C585" s="18"/>
    </row>
    <row r="586" spans="3:3" ht="13.2" hidden="1">
      <c r="C586" s="18"/>
    </row>
    <row r="587" spans="3:3" ht="13.2" hidden="1">
      <c r="C587" s="18"/>
    </row>
    <row r="588" spans="3:3" ht="13.2" hidden="1">
      <c r="C588" s="18"/>
    </row>
    <row r="589" spans="3:3" ht="13.2" hidden="1">
      <c r="C589" s="18"/>
    </row>
    <row r="590" spans="3:3" ht="13.2" hidden="1">
      <c r="C590" s="18"/>
    </row>
    <row r="591" spans="3:3" ht="13.2" hidden="1">
      <c r="C591" s="18"/>
    </row>
    <row r="592" spans="3:3" ht="13.2" hidden="1">
      <c r="C592" s="18"/>
    </row>
    <row r="593" spans="3:3" ht="13.2" hidden="1">
      <c r="C593" s="18"/>
    </row>
    <row r="594" spans="3:3" ht="13.2" hidden="1">
      <c r="C594" s="18"/>
    </row>
    <row r="595" spans="3:3" ht="13.2" hidden="1">
      <c r="C595" s="18"/>
    </row>
    <row r="596" spans="3:3" ht="13.2" hidden="1">
      <c r="C596" s="18"/>
    </row>
    <row r="597" spans="3:3" ht="13.2" hidden="1">
      <c r="C597" s="18"/>
    </row>
    <row r="598" spans="3:3" ht="13.2" hidden="1">
      <c r="C598" s="18"/>
    </row>
    <row r="599" spans="3:3" ht="13.2" hidden="1">
      <c r="C599" s="18"/>
    </row>
    <row r="600" spans="3:3" ht="13.2" hidden="1">
      <c r="C600" s="18"/>
    </row>
    <row r="601" spans="3:3" ht="13.2" hidden="1">
      <c r="C601" s="18"/>
    </row>
    <row r="602" spans="3:3" ht="13.2" hidden="1">
      <c r="C602" s="18"/>
    </row>
    <row r="603" spans="3:3" ht="13.2" hidden="1">
      <c r="C603" s="18"/>
    </row>
    <row r="604" spans="3:3" ht="13.2" hidden="1">
      <c r="C604" s="18"/>
    </row>
    <row r="605" spans="3:3" ht="13.2" hidden="1">
      <c r="C605" s="18"/>
    </row>
    <row r="606" spans="3:3" ht="13.2" hidden="1">
      <c r="C606" s="18"/>
    </row>
    <row r="607" spans="3:3" ht="13.2" hidden="1">
      <c r="C607" s="18"/>
    </row>
    <row r="608" spans="3:3" ht="13.2" hidden="1">
      <c r="C608" s="18"/>
    </row>
    <row r="609" spans="3:3" ht="13.2" hidden="1">
      <c r="C609" s="18"/>
    </row>
    <row r="610" spans="3:3" ht="13.2" hidden="1">
      <c r="C610" s="18"/>
    </row>
    <row r="611" spans="3:3" ht="13.2" hidden="1">
      <c r="C611" s="18"/>
    </row>
    <row r="612" spans="3:3" ht="13.2" hidden="1">
      <c r="C612" s="18"/>
    </row>
    <row r="613" spans="3:3" ht="13.2" hidden="1">
      <c r="C613" s="18"/>
    </row>
    <row r="614" spans="3:3" ht="13.2" hidden="1">
      <c r="C614" s="18"/>
    </row>
    <row r="615" spans="3:3" ht="13.2" hidden="1">
      <c r="C615" s="18"/>
    </row>
    <row r="616" spans="3:3" ht="13.2" hidden="1">
      <c r="C616" s="18"/>
    </row>
    <row r="617" spans="3:3" ht="13.2" hidden="1">
      <c r="C617" s="18"/>
    </row>
    <row r="618" spans="3:3" ht="13.2" hidden="1">
      <c r="C618" s="18"/>
    </row>
    <row r="619" spans="3:3" ht="13.2" hidden="1">
      <c r="C619" s="18"/>
    </row>
    <row r="620" spans="3:3" ht="13.2" hidden="1">
      <c r="C620" s="18"/>
    </row>
    <row r="621" spans="3:3" ht="13.2" hidden="1">
      <c r="C621" s="18"/>
    </row>
    <row r="622" spans="3:3" ht="13.2" hidden="1">
      <c r="C622" s="18"/>
    </row>
    <row r="623" spans="3:3" ht="13.2" hidden="1">
      <c r="C623" s="18"/>
    </row>
    <row r="624" spans="3:3" ht="13.2" hidden="1">
      <c r="C624" s="18"/>
    </row>
    <row r="625" spans="3:3" ht="13.2" hidden="1">
      <c r="C625" s="18"/>
    </row>
    <row r="626" spans="3:3" ht="13.2" hidden="1">
      <c r="C626" s="18"/>
    </row>
    <row r="627" spans="3:3" ht="13.2" hidden="1">
      <c r="C627" s="18"/>
    </row>
    <row r="628" spans="3:3" ht="13.2" hidden="1">
      <c r="C628" s="18"/>
    </row>
    <row r="629" spans="3:3" ht="13.2" hidden="1">
      <c r="C629" s="18"/>
    </row>
    <row r="630" spans="3:3" ht="13.2" hidden="1">
      <c r="C630" s="18"/>
    </row>
    <row r="631" spans="3:3" ht="13.2" hidden="1">
      <c r="C631" s="18"/>
    </row>
    <row r="632" spans="3:3" ht="13.2" hidden="1">
      <c r="C632" s="18"/>
    </row>
    <row r="633" spans="3:3" ht="13.2" hidden="1">
      <c r="C633" s="18"/>
    </row>
    <row r="634" spans="3:3" ht="13.2" hidden="1">
      <c r="C634" s="18"/>
    </row>
    <row r="635" spans="3:3" ht="13.2" hidden="1">
      <c r="C635" s="18"/>
    </row>
    <row r="636" spans="3:3" ht="13.2" hidden="1">
      <c r="C636" s="18"/>
    </row>
    <row r="637" spans="3:3" ht="13.2" hidden="1">
      <c r="C637" s="18"/>
    </row>
    <row r="638" spans="3:3" ht="13.2" hidden="1">
      <c r="C638" s="18"/>
    </row>
    <row r="639" spans="3:3" ht="13.2" hidden="1">
      <c r="C639" s="18"/>
    </row>
    <row r="640" spans="3:3" ht="13.2" hidden="1">
      <c r="C640" s="18"/>
    </row>
    <row r="641" spans="3:3" ht="13.2" hidden="1">
      <c r="C641" s="18"/>
    </row>
    <row r="642" spans="3:3" ht="13.2" hidden="1">
      <c r="C642" s="18"/>
    </row>
    <row r="643" spans="3:3" ht="13.2" hidden="1">
      <c r="C643" s="18"/>
    </row>
    <row r="644" spans="3:3" ht="13.2" hidden="1">
      <c r="C644" s="18"/>
    </row>
    <row r="645" spans="3:3" ht="13.2" hidden="1">
      <c r="C645" s="18"/>
    </row>
    <row r="646" spans="3:3" ht="13.2" hidden="1">
      <c r="C646" s="18"/>
    </row>
    <row r="647" spans="3:3" ht="13.2" hidden="1">
      <c r="C647" s="18"/>
    </row>
    <row r="648" spans="3:3" ht="13.2" hidden="1">
      <c r="C648" s="18"/>
    </row>
    <row r="649" spans="3:3" ht="13.2" hidden="1">
      <c r="C649" s="18"/>
    </row>
    <row r="650" spans="3:3" ht="13.2" hidden="1">
      <c r="C650" s="18"/>
    </row>
    <row r="651" spans="3:3" ht="13.2" hidden="1">
      <c r="C651" s="18"/>
    </row>
    <row r="652" spans="3:3" ht="13.2" hidden="1">
      <c r="C652" s="18"/>
    </row>
    <row r="653" spans="3:3" ht="13.2" hidden="1">
      <c r="C653" s="18"/>
    </row>
    <row r="654" spans="3:3" ht="13.2" hidden="1">
      <c r="C654" s="18"/>
    </row>
    <row r="655" spans="3:3" ht="13.2" hidden="1">
      <c r="C655" s="18"/>
    </row>
    <row r="656" spans="3:3" ht="13.2" hidden="1">
      <c r="C656" s="18"/>
    </row>
    <row r="657" spans="3:3" ht="13.2" hidden="1">
      <c r="C657" s="18"/>
    </row>
    <row r="658" spans="3:3" ht="13.2" hidden="1">
      <c r="C658" s="18"/>
    </row>
    <row r="659" spans="3:3" ht="13.2" hidden="1">
      <c r="C659" s="18"/>
    </row>
    <row r="660" spans="3:3" ht="13.2" hidden="1">
      <c r="C660" s="18"/>
    </row>
    <row r="661" spans="3:3" ht="13.2" hidden="1">
      <c r="C661" s="18"/>
    </row>
    <row r="662" spans="3:3" ht="13.2" hidden="1">
      <c r="C662" s="18"/>
    </row>
    <row r="663" spans="3:3" ht="13.2" hidden="1">
      <c r="C663" s="18"/>
    </row>
    <row r="664" spans="3:3" ht="13.2" hidden="1">
      <c r="C664" s="18"/>
    </row>
    <row r="665" spans="3:3" ht="13.2" hidden="1">
      <c r="C665" s="18"/>
    </row>
    <row r="666" spans="3:3" ht="13.2" hidden="1">
      <c r="C666" s="18"/>
    </row>
    <row r="667" spans="3:3" ht="13.2" hidden="1">
      <c r="C667" s="18"/>
    </row>
    <row r="668" spans="3:3" ht="13.2" hidden="1">
      <c r="C668" s="18"/>
    </row>
    <row r="669" spans="3:3" ht="13.2" hidden="1">
      <c r="C669" s="18"/>
    </row>
    <row r="670" spans="3:3" ht="13.2" hidden="1">
      <c r="C670" s="18"/>
    </row>
    <row r="671" spans="3:3" ht="13.2" hidden="1">
      <c r="C671" s="18"/>
    </row>
    <row r="672" spans="3:3" ht="13.2" hidden="1">
      <c r="C672" s="18"/>
    </row>
    <row r="673" spans="3:3" ht="13.2" hidden="1">
      <c r="C673" s="18"/>
    </row>
    <row r="674" spans="3:3" ht="13.2" hidden="1">
      <c r="C674" s="18"/>
    </row>
    <row r="675" spans="3:3" ht="13.2" hidden="1">
      <c r="C675" s="18"/>
    </row>
    <row r="676" spans="3:3" ht="13.2" hidden="1">
      <c r="C676" s="18"/>
    </row>
    <row r="677" spans="3:3" ht="13.2" hidden="1">
      <c r="C677" s="18"/>
    </row>
    <row r="678" spans="3:3" ht="13.2" hidden="1">
      <c r="C678" s="18"/>
    </row>
    <row r="679" spans="3:3" ht="13.2" hidden="1">
      <c r="C679" s="18"/>
    </row>
    <row r="680" spans="3:3" ht="13.2" hidden="1">
      <c r="C680" s="18"/>
    </row>
    <row r="681" spans="3:3" ht="13.2" hidden="1">
      <c r="C681" s="18"/>
    </row>
    <row r="682" spans="3:3" ht="13.2" hidden="1">
      <c r="C682" s="18"/>
    </row>
    <row r="683" spans="3:3" ht="13.2" hidden="1">
      <c r="C683" s="18"/>
    </row>
    <row r="684" spans="3:3" ht="13.2" hidden="1">
      <c r="C684" s="18"/>
    </row>
    <row r="685" spans="3:3" ht="13.2" hidden="1">
      <c r="C685" s="18"/>
    </row>
    <row r="686" spans="3:3" ht="13.2" hidden="1">
      <c r="C686" s="18"/>
    </row>
    <row r="687" spans="3:3" ht="13.2" hidden="1">
      <c r="C687" s="18"/>
    </row>
    <row r="688" spans="3:3" ht="13.2" hidden="1">
      <c r="C688" s="18"/>
    </row>
    <row r="689" spans="3:3" ht="13.2" hidden="1">
      <c r="C689" s="18"/>
    </row>
    <row r="690" spans="3:3" ht="13.2" hidden="1">
      <c r="C690" s="18"/>
    </row>
    <row r="691" spans="3:3" ht="13.2" hidden="1">
      <c r="C691" s="18"/>
    </row>
    <row r="692" spans="3:3" ht="13.2" hidden="1">
      <c r="C692" s="18"/>
    </row>
    <row r="693" spans="3:3" ht="13.2" hidden="1">
      <c r="C693" s="18"/>
    </row>
    <row r="694" spans="3:3" ht="13.2" hidden="1">
      <c r="C694" s="18"/>
    </row>
    <row r="695" spans="3:3" ht="13.2" hidden="1">
      <c r="C695" s="18"/>
    </row>
    <row r="696" spans="3:3" ht="13.2" hidden="1">
      <c r="C696" s="18"/>
    </row>
    <row r="697" spans="3:3" ht="13.2" hidden="1">
      <c r="C697" s="18"/>
    </row>
    <row r="698" spans="3:3" ht="13.2" hidden="1">
      <c r="C698" s="18"/>
    </row>
    <row r="699" spans="3:3" ht="13.2" hidden="1">
      <c r="C699" s="18"/>
    </row>
    <row r="700" spans="3:3" ht="13.2" hidden="1">
      <c r="C700" s="18"/>
    </row>
    <row r="701" spans="3:3" ht="13.2" hidden="1">
      <c r="C701" s="18"/>
    </row>
    <row r="702" spans="3:3" ht="13.2" hidden="1">
      <c r="C702" s="18"/>
    </row>
    <row r="703" spans="3:3" ht="13.2" hidden="1">
      <c r="C703" s="18"/>
    </row>
    <row r="704" spans="3:3" ht="13.2" hidden="1">
      <c r="C704" s="18"/>
    </row>
    <row r="705" spans="3:3" ht="13.2" hidden="1">
      <c r="C705" s="18"/>
    </row>
    <row r="706" spans="3:3" ht="13.2" hidden="1">
      <c r="C706" s="18"/>
    </row>
    <row r="707" spans="3:3" ht="13.2" hidden="1">
      <c r="C707" s="18"/>
    </row>
    <row r="708" spans="3:3" ht="13.2" hidden="1">
      <c r="C708" s="18"/>
    </row>
    <row r="709" spans="3:3" ht="13.2" hidden="1">
      <c r="C709" s="18"/>
    </row>
    <row r="710" spans="3:3" ht="13.2" hidden="1">
      <c r="C710" s="18"/>
    </row>
    <row r="711" spans="3:3" ht="13.2" hidden="1">
      <c r="C711" s="18"/>
    </row>
    <row r="712" spans="3:3" ht="13.2" hidden="1">
      <c r="C712" s="18"/>
    </row>
    <row r="713" spans="3:3" ht="13.2" hidden="1">
      <c r="C713" s="18"/>
    </row>
    <row r="714" spans="3:3" ht="13.2" hidden="1">
      <c r="C714" s="18"/>
    </row>
    <row r="715" spans="3:3" ht="13.2" hidden="1">
      <c r="C715" s="18"/>
    </row>
    <row r="716" spans="3:3" ht="13.2" hidden="1">
      <c r="C716" s="18"/>
    </row>
    <row r="717" spans="3:3" ht="13.2" hidden="1">
      <c r="C717" s="18"/>
    </row>
    <row r="718" spans="3:3" ht="13.2" hidden="1">
      <c r="C718" s="18"/>
    </row>
    <row r="719" spans="3:3" ht="13.2" hidden="1">
      <c r="C719" s="18"/>
    </row>
    <row r="720" spans="3:3" ht="13.2" hidden="1">
      <c r="C720" s="18"/>
    </row>
    <row r="721" spans="3:3" ht="13.2" hidden="1">
      <c r="C721" s="18"/>
    </row>
    <row r="722" spans="3:3" ht="13.2" hidden="1">
      <c r="C722" s="18"/>
    </row>
    <row r="723" spans="3:3" ht="13.2" hidden="1">
      <c r="C723" s="18"/>
    </row>
    <row r="724" spans="3:3" ht="13.2" hidden="1">
      <c r="C724" s="18"/>
    </row>
    <row r="725" spans="3:3" ht="13.2" hidden="1">
      <c r="C725" s="18"/>
    </row>
    <row r="726" spans="3:3" ht="13.2" hidden="1">
      <c r="C726" s="18"/>
    </row>
    <row r="727" spans="3:3" ht="13.2" hidden="1">
      <c r="C727" s="18"/>
    </row>
    <row r="728" spans="3:3" ht="13.2" hidden="1">
      <c r="C728" s="18"/>
    </row>
    <row r="729" spans="3:3" ht="13.2" hidden="1">
      <c r="C729" s="18"/>
    </row>
    <row r="730" spans="3:3" ht="13.2" hidden="1">
      <c r="C730" s="18"/>
    </row>
    <row r="731" spans="3:3" ht="13.2" hidden="1">
      <c r="C731" s="18"/>
    </row>
    <row r="732" spans="3:3" ht="13.2" hidden="1">
      <c r="C732" s="18"/>
    </row>
    <row r="733" spans="3:3" ht="13.2" hidden="1">
      <c r="C733" s="18"/>
    </row>
    <row r="734" spans="3:3" ht="13.2" hidden="1">
      <c r="C734" s="18"/>
    </row>
    <row r="735" spans="3:3" ht="13.2" hidden="1">
      <c r="C735" s="18"/>
    </row>
    <row r="736" spans="3:3" ht="13.2" hidden="1">
      <c r="C736" s="18"/>
    </row>
    <row r="737" spans="3:3" ht="13.2" hidden="1">
      <c r="C737" s="18"/>
    </row>
    <row r="738" spans="3:3" ht="13.2" hidden="1">
      <c r="C738" s="18"/>
    </row>
    <row r="739" spans="3:3" ht="13.2" hidden="1">
      <c r="C739" s="18"/>
    </row>
    <row r="740" spans="3:3" ht="13.2" hidden="1">
      <c r="C740" s="18"/>
    </row>
    <row r="741" spans="3:3" ht="13.2" hidden="1">
      <c r="C741" s="18"/>
    </row>
    <row r="742" spans="3:3" ht="13.2" hidden="1">
      <c r="C742" s="18"/>
    </row>
    <row r="743" spans="3:3" ht="13.2" hidden="1">
      <c r="C743" s="18"/>
    </row>
    <row r="744" spans="3:3" ht="13.2" hidden="1">
      <c r="C744" s="18"/>
    </row>
    <row r="745" spans="3:3" ht="13.2" hidden="1">
      <c r="C745" s="18"/>
    </row>
    <row r="746" spans="3:3" ht="13.2" hidden="1">
      <c r="C746" s="18"/>
    </row>
    <row r="747" spans="3:3" ht="13.2" hidden="1">
      <c r="C747" s="18"/>
    </row>
    <row r="748" spans="3:3" ht="13.2" hidden="1">
      <c r="C748" s="18"/>
    </row>
    <row r="749" spans="3:3" ht="13.2" hidden="1">
      <c r="C749" s="18"/>
    </row>
    <row r="750" spans="3:3" ht="13.2" hidden="1">
      <c r="C750" s="18"/>
    </row>
    <row r="751" spans="3:3" ht="13.2" hidden="1">
      <c r="C751" s="18"/>
    </row>
    <row r="752" spans="3:3" ht="13.2" hidden="1">
      <c r="C752" s="18"/>
    </row>
    <row r="753" spans="3:3" ht="13.2" hidden="1">
      <c r="C753" s="18"/>
    </row>
    <row r="754" spans="3:3" ht="13.2" hidden="1">
      <c r="C754" s="18"/>
    </row>
    <row r="755" spans="3:3" ht="13.2" hidden="1">
      <c r="C755" s="18"/>
    </row>
    <row r="756" spans="3:3" ht="13.2" hidden="1">
      <c r="C756" s="18"/>
    </row>
    <row r="757" spans="3:3" ht="13.2" hidden="1">
      <c r="C757" s="18"/>
    </row>
    <row r="758" spans="3:3" ht="13.2" hidden="1">
      <c r="C758" s="18"/>
    </row>
    <row r="759" spans="3:3" ht="13.2" hidden="1">
      <c r="C759" s="18"/>
    </row>
    <row r="760" spans="3:3" ht="13.2" hidden="1">
      <c r="C760" s="18"/>
    </row>
    <row r="761" spans="3:3" ht="13.2" hidden="1">
      <c r="C761" s="18"/>
    </row>
    <row r="762" spans="3:3" ht="13.2" hidden="1">
      <c r="C762" s="18"/>
    </row>
    <row r="763" spans="3:3" ht="13.2" hidden="1">
      <c r="C763" s="18"/>
    </row>
    <row r="764" spans="3:3" ht="13.2" hidden="1">
      <c r="C764" s="18"/>
    </row>
    <row r="765" spans="3:3" ht="13.2" hidden="1">
      <c r="C765" s="18"/>
    </row>
    <row r="766" spans="3:3" ht="13.2" hidden="1">
      <c r="C766" s="18"/>
    </row>
    <row r="767" spans="3:3" ht="13.2" hidden="1">
      <c r="C767" s="18"/>
    </row>
    <row r="768" spans="3:3" ht="13.2" hidden="1">
      <c r="C768" s="18"/>
    </row>
    <row r="769" spans="3:3" ht="13.2" hidden="1">
      <c r="C769" s="18"/>
    </row>
    <row r="770" spans="3:3" ht="13.2" hidden="1">
      <c r="C770" s="18"/>
    </row>
    <row r="771" spans="3:3" ht="13.2" hidden="1">
      <c r="C771" s="18"/>
    </row>
    <row r="772" spans="3:3" ht="13.2" hidden="1">
      <c r="C772" s="18"/>
    </row>
    <row r="773" spans="3:3" ht="13.2" hidden="1">
      <c r="C773" s="18"/>
    </row>
    <row r="774" spans="3:3" ht="13.2" hidden="1">
      <c r="C774" s="18"/>
    </row>
    <row r="775" spans="3:3" ht="13.2" hidden="1">
      <c r="C775" s="18"/>
    </row>
    <row r="776" spans="3:3" ht="13.2" hidden="1">
      <c r="C776" s="18"/>
    </row>
    <row r="777" spans="3:3" ht="13.2" hidden="1">
      <c r="C777" s="18"/>
    </row>
    <row r="778" spans="3:3" ht="13.2" hidden="1">
      <c r="C778" s="18"/>
    </row>
    <row r="779" spans="3:3" ht="13.2" hidden="1">
      <c r="C779" s="18"/>
    </row>
    <row r="780" spans="3:3" ht="13.2" hidden="1">
      <c r="C780" s="18"/>
    </row>
    <row r="781" spans="3:3" ht="13.2" hidden="1">
      <c r="C781" s="18"/>
    </row>
    <row r="782" spans="3:3" ht="13.2" hidden="1">
      <c r="C782" s="18"/>
    </row>
    <row r="783" spans="3:3" ht="13.2" hidden="1">
      <c r="C783" s="18"/>
    </row>
    <row r="784" spans="3:3" ht="13.2" hidden="1">
      <c r="C784" s="18"/>
    </row>
    <row r="785" spans="3:3" ht="13.2" hidden="1">
      <c r="C785" s="18"/>
    </row>
    <row r="786" spans="3:3" ht="13.2" hidden="1">
      <c r="C786" s="18"/>
    </row>
    <row r="787" spans="3:3" ht="13.2" hidden="1">
      <c r="C787" s="18"/>
    </row>
    <row r="788" spans="3:3" ht="13.2" hidden="1">
      <c r="C788" s="18"/>
    </row>
    <row r="789" spans="3:3" ht="13.2" hidden="1">
      <c r="C789" s="18"/>
    </row>
    <row r="790" spans="3:3" ht="13.2" hidden="1">
      <c r="C790" s="18"/>
    </row>
    <row r="791" spans="3:3" ht="13.2" hidden="1">
      <c r="C791" s="18"/>
    </row>
    <row r="792" spans="3:3" ht="13.2" hidden="1">
      <c r="C792" s="18"/>
    </row>
    <row r="793" spans="3:3" ht="13.2" hidden="1">
      <c r="C793" s="18"/>
    </row>
    <row r="794" spans="3:3" ht="13.2" hidden="1">
      <c r="C794" s="18"/>
    </row>
    <row r="795" spans="3:3" ht="13.2" hidden="1">
      <c r="C795" s="18"/>
    </row>
    <row r="796" spans="3:3" ht="13.2" hidden="1">
      <c r="C796" s="18"/>
    </row>
    <row r="797" spans="3:3" ht="13.2" hidden="1">
      <c r="C797" s="18"/>
    </row>
    <row r="798" spans="3:3" ht="13.2" hidden="1">
      <c r="C798" s="18"/>
    </row>
    <row r="799" spans="3:3" ht="13.2" hidden="1">
      <c r="C799" s="18"/>
    </row>
    <row r="800" spans="3:3" ht="13.2" hidden="1">
      <c r="C800" s="18"/>
    </row>
    <row r="801" spans="3:3" ht="13.2" hidden="1">
      <c r="C801" s="18"/>
    </row>
    <row r="802" spans="3:3" ht="13.2" hidden="1">
      <c r="C802" s="18"/>
    </row>
    <row r="803" spans="3:3" ht="13.2" hidden="1">
      <c r="C803" s="18"/>
    </row>
    <row r="804" spans="3:3" ht="13.2" hidden="1">
      <c r="C804" s="18"/>
    </row>
    <row r="805" spans="3:3" ht="13.2" hidden="1">
      <c r="C805" s="18"/>
    </row>
    <row r="806" spans="3:3" ht="13.2" hidden="1">
      <c r="C806" s="18"/>
    </row>
    <row r="807" spans="3:3" ht="13.2" hidden="1">
      <c r="C807" s="18"/>
    </row>
    <row r="808" spans="3:3" ht="13.2" hidden="1">
      <c r="C808" s="18"/>
    </row>
    <row r="809" spans="3:3" ht="13.2" hidden="1">
      <c r="C809" s="18"/>
    </row>
    <row r="810" spans="3:3" ht="13.2" hidden="1">
      <c r="C810" s="18"/>
    </row>
    <row r="811" spans="3:3" ht="13.2" hidden="1">
      <c r="C811" s="18"/>
    </row>
    <row r="812" spans="3:3" ht="13.2" hidden="1">
      <c r="C812" s="18"/>
    </row>
    <row r="813" spans="3:3" ht="13.2" hidden="1">
      <c r="C813" s="18"/>
    </row>
    <row r="814" spans="3:3" ht="13.2" hidden="1">
      <c r="C814" s="18"/>
    </row>
    <row r="815" spans="3:3" ht="13.2" hidden="1">
      <c r="C815" s="18"/>
    </row>
    <row r="816" spans="3:3" ht="13.2" hidden="1">
      <c r="C816" s="18"/>
    </row>
    <row r="817" spans="3:3" ht="13.2" hidden="1">
      <c r="C817" s="18"/>
    </row>
    <row r="818" spans="3:3" ht="13.2" hidden="1">
      <c r="C818" s="18"/>
    </row>
    <row r="819" spans="3:3" ht="13.2" hidden="1">
      <c r="C819" s="18"/>
    </row>
    <row r="820" spans="3:3" ht="13.2" hidden="1">
      <c r="C820" s="18"/>
    </row>
    <row r="821" spans="3:3" ht="13.2" hidden="1">
      <c r="C821" s="18"/>
    </row>
    <row r="822" spans="3:3" ht="13.2" hidden="1">
      <c r="C822" s="18"/>
    </row>
    <row r="823" spans="3:3" ht="13.2" hidden="1">
      <c r="C823" s="18"/>
    </row>
    <row r="824" spans="3:3" ht="13.2" hidden="1">
      <c r="C824" s="18"/>
    </row>
    <row r="825" spans="3:3" ht="13.2" hidden="1">
      <c r="C825" s="18"/>
    </row>
    <row r="826" spans="3:3" ht="13.2" hidden="1">
      <c r="C826" s="18"/>
    </row>
    <row r="827" spans="3:3" ht="13.2" hidden="1">
      <c r="C827" s="18"/>
    </row>
    <row r="828" spans="3:3" ht="13.2" hidden="1">
      <c r="C828" s="18"/>
    </row>
    <row r="829" spans="3:3" ht="13.2" hidden="1">
      <c r="C829" s="18"/>
    </row>
    <row r="830" spans="3:3" ht="13.2" hidden="1">
      <c r="C830" s="18"/>
    </row>
    <row r="831" spans="3:3" ht="13.2" hidden="1">
      <c r="C831" s="18"/>
    </row>
    <row r="832" spans="3:3" ht="13.2" hidden="1">
      <c r="C832" s="18"/>
    </row>
    <row r="833" spans="3:3" ht="13.2" hidden="1">
      <c r="C833" s="18"/>
    </row>
    <row r="834" spans="3:3" ht="13.2" hidden="1">
      <c r="C834" s="18"/>
    </row>
    <row r="835" spans="3:3" ht="13.2" hidden="1">
      <c r="C835" s="18"/>
    </row>
    <row r="836" spans="3:3" ht="13.2" hidden="1">
      <c r="C836" s="18"/>
    </row>
    <row r="837" spans="3:3" ht="13.2" hidden="1">
      <c r="C837" s="18"/>
    </row>
    <row r="838" spans="3:3" ht="13.2" hidden="1">
      <c r="C838" s="18"/>
    </row>
    <row r="839" spans="3:3" ht="13.2" hidden="1">
      <c r="C839" s="18"/>
    </row>
    <row r="840" spans="3:3" ht="13.2" hidden="1">
      <c r="C840" s="18"/>
    </row>
    <row r="841" spans="3:3" ht="13.2" hidden="1">
      <c r="C841" s="18"/>
    </row>
    <row r="842" spans="3:3" ht="13.2" hidden="1">
      <c r="C842" s="18"/>
    </row>
    <row r="843" spans="3:3" ht="13.2" hidden="1">
      <c r="C843" s="18"/>
    </row>
    <row r="844" spans="3:3" ht="13.2" hidden="1">
      <c r="C844" s="18"/>
    </row>
    <row r="845" spans="3:3" ht="13.2" hidden="1">
      <c r="C845" s="18"/>
    </row>
    <row r="846" spans="3:3" ht="13.2" hidden="1">
      <c r="C846" s="18"/>
    </row>
    <row r="847" spans="3:3" ht="13.2" hidden="1">
      <c r="C847" s="18"/>
    </row>
    <row r="848" spans="3:3" ht="13.2" hidden="1">
      <c r="C848" s="18"/>
    </row>
    <row r="849" spans="3:3" ht="13.2" hidden="1">
      <c r="C849" s="18"/>
    </row>
    <row r="850" spans="3:3" ht="13.2" hidden="1">
      <c r="C850" s="18"/>
    </row>
    <row r="851" spans="3:3" ht="13.2" hidden="1">
      <c r="C851" s="18"/>
    </row>
    <row r="852" spans="3:3" ht="13.2" hidden="1">
      <c r="C852" s="18"/>
    </row>
    <row r="853" spans="3:3" ht="13.2" hidden="1">
      <c r="C853" s="18"/>
    </row>
    <row r="854" spans="3:3" ht="13.2" hidden="1">
      <c r="C854" s="18"/>
    </row>
    <row r="855" spans="3:3" ht="13.2" hidden="1">
      <c r="C855" s="18"/>
    </row>
    <row r="856" spans="3:3" ht="13.2" hidden="1">
      <c r="C856" s="18"/>
    </row>
    <row r="857" spans="3:3" ht="13.2" hidden="1">
      <c r="C857" s="18"/>
    </row>
    <row r="858" spans="3:3" ht="13.2" hidden="1">
      <c r="C858" s="18"/>
    </row>
    <row r="859" spans="3:3" ht="13.2" hidden="1">
      <c r="C859" s="18"/>
    </row>
    <row r="860" spans="3:3" ht="13.2" hidden="1">
      <c r="C860" s="18"/>
    </row>
    <row r="861" spans="3:3" ht="13.2" hidden="1">
      <c r="C861" s="18"/>
    </row>
    <row r="862" spans="3:3" ht="13.2" hidden="1">
      <c r="C862" s="18"/>
    </row>
    <row r="863" spans="3:3" ht="13.2" hidden="1">
      <c r="C863" s="18"/>
    </row>
    <row r="864" spans="3:3" ht="13.2" hidden="1">
      <c r="C864" s="18"/>
    </row>
    <row r="865" spans="3:3" ht="13.2" hidden="1">
      <c r="C865" s="18"/>
    </row>
    <row r="866" spans="3:3" ht="13.2" hidden="1">
      <c r="C866" s="18"/>
    </row>
    <row r="867" spans="3:3" ht="13.2" hidden="1">
      <c r="C867" s="18"/>
    </row>
    <row r="868" spans="3:3" ht="13.2" hidden="1">
      <c r="C868" s="18"/>
    </row>
    <row r="869" spans="3:3" ht="13.2" hidden="1">
      <c r="C869" s="18"/>
    </row>
    <row r="870" spans="3:3" ht="13.2" hidden="1">
      <c r="C870" s="18"/>
    </row>
    <row r="871" spans="3:3" ht="13.2" hidden="1">
      <c r="C871" s="18"/>
    </row>
    <row r="872" spans="3:3" ht="13.2" hidden="1">
      <c r="C872" s="18"/>
    </row>
    <row r="873" spans="3:3" ht="13.2" hidden="1">
      <c r="C873" s="18"/>
    </row>
    <row r="874" spans="3:3" ht="13.2" hidden="1">
      <c r="C874" s="18"/>
    </row>
    <row r="875" spans="3:3" ht="13.2" hidden="1">
      <c r="C875" s="18"/>
    </row>
    <row r="876" spans="3:3" ht="13.2" hidden="1">
      <c r="C876" s="18"/>
    </row>
    <row r="877" spans="3:3" ht="13.2" hidden="1">
      <c r="C877" s="18"/>
    </row>
    <row r="878" spans="3:3" ht="13.2" hidden="1">
      <c r="C878" s="18"/>
    </row>
    <row r="879" spans="3:3" ht="13.2" hidden="1">
      <c r="C879" s="18"/>
    </row>
    <row r="880" spans="3:3" ht="13.2" hidden="1">
      <c r="C880" s="18"/>
    </row>
    <row r="881" spans="3:3" ht="13.2" hidden="1">
      <c r="C881" s="18"/>
    </row>
    <row r="882" spans="3:3" ht="13.2" hidden="1">
      <c r="C882" s="18"/>
    </row>
    <row r="883" spans="3:3" ht="13.2" hidden="1">
      <c r="C883" s="18"/>
    </row>
    <row r="884" spans="3:3" ht="13.2" hidden="1">
      <c r="C884" s="18"/>
    </row>
    <row r="885" spans="3:3" ht="13.2" hidden="1">
      <c r="C885" s="18"/>
    </row>
    <row r="886" spans="3:3" ht="13.2" hidden="1">
      <c r="C886" s="18"/>
    </row>
    <row r="887" spans="3:3" ht="13.2" hidden="1">
      <c r="C887" s="18"/>
    </row>
    <row r="888" spans="3:3" ht="13.2" hidden="1">
      <c r="C888" s="18"/>
    </row>
    <row r="889" spans="3:3" ht="13.2" hidden="1">
      <c r="C889" s="18"/>
    </row>
    <row r="890" spans="3:3" ht="13.2" hidden="1">
      <c r="C890" s="18"/>
    </row>
    <row r="891" spans="3:3" ht="13.2" hidden="1">
      <c r="C891" s="18"/>
    </row>
    <row r="892" spans="3:3" ht="13.2" hidden="1">
      <c r="C892" s="18"/>
    </row>
    <row r="893" spans="3:3" ht="13.2" hidden="1">
      <c r="C893" s="18"/>
    </row>
    <row r="894" spans="3:3" ht="13.2" hidden="1">
      <c r="C894" s="18"/>
    </row>
    <row r="895" spans="3:3" ht="13.2" hidden="1">
      <c r="C895" s="18"/>
    </row>
    <row r="896" spans="3:3" ht="13.2" hidden="1">
      <c r="C896" s="18"/>
    </row>
    <row r="897" spans="3:3" ht="13.2" hidden="1">
      <c r="C897" s="18"/>
    </row>
    <row r="898" spans="3:3" ht="13.2" hidden="1">
      <c r="C898" s="18"/>
    </row>
    <row r="899" spans="3:3" ht="13.2" hidden="1">
      <c r="C899" s="18"/>
    </row>
    <row r="900" spans="3:3" ht="13.2" hidden="1">
      <c r="C900" s="18"/>
    </row>
    <row r="901" spans="3:3" ht="13.2" hidden="1">
      <c r="C901" s="18"/>
    </row>
    <row r="902" spans="3:3" ht="13.2" hidden="1">
      <c r="C902" s="18"/>
    </row>
    <row r="903" spans="3:3" ht="13.2" hidden="1">
      <c r="C903" s="18"/>
    </row>
    <row r="904" spans="3:3" ht="13.2" hidden="1">
      <c r="C904" s="18"/>
    </row>
    <row r="905" spans="3:3" ht="13.2" hidden="1">
      <c r="C905" s="18"/>
    </row>
    <row r="906" spans="3:3" ht="13.2" hidden="1">
      <c r="C906" s="18"/>
    </row>
    <row r="907" spans="3:3" ht="13.2" hidden="1">
      <c r="C907" s="18"/>
    </row>
    <row r="908" spans="3:3" ht="13.2" hidden="1">
      <c r="C908" s="18"/>
    </row>
    <row r="909" spans="3:3" ht="13.2" hidden="1">
      <c r="C909" s="18"/>
    </row>
    <row r="910" spans="3:3" ht="13.2" hidden="1">
      <c r="C910" s="18"/>
    </row>
    <row r="911" spans="3:3" ht="13.2" hidden="1">
      <c r="C911" s="18"/>
    </row>
    <row r="912" spans="3:3" ht="13.2" hidden="1">
      <c r="C912" s="18"/>
    </row>
    <row r="913" spans="3:3" ht="13.2" hidden="1">
      <c r="C913" s="18"/>
    </row>
    <row r="914" spans="3:3" ht="13.2" hidden="1">
      <c r="C914" s="18"/>
    </row>
    <row r="915" spans="3:3" ht="13.2" hidden="1">
      <c r="C915" s="18"/>
    </row>
    <row r="916" spans="3:3" ht="13.2" hidden="1">
      <c r="C916" s="18"/>
    </row>
    <row r="917" spans="3:3" ht="13.2" hidden="1">
      <c r="C917" s="18"/>
    </row>
    <row r="918" spans="3:3" ht="13.2" hidden="1">
      <c r="C918" s="18"/>
    </row>
    <row r="919" spans="3:3" ht="13.2" hidden="1">
      <c r="C919" s="18"/>
    </row>
    <row r="920" spans="3:3" ht="13.2" hidden="1">
      <c r="C920" s="18"/>
    </row>
    <row r="921" spans="3:3" ht="13.2" hidden="1">
      <c r="C921" s="18"/>
    </row>
    <row r="922" spans="3:3" ht="13.2" hidden="1">
      <c r="C922" s="18"/>
    </row>
    <row r="923" spans="3:3" ht="13.2" hidden="1">
      <c r="C923" s="18"/>
    </row>
    <row r="924" spans="3:3" ht="13.2" hidden="1">
      <c r="C924" s="18"/>
    </row>
    <row r="925" spans="3:3" ht="13.2" hidden="1">
      <c r="C925" s="18"/>
    </row>
    <row r="926" spans="3:3" ht="13.2" hidden="1">
      <c r="C926" s="18"/>
    </row>
    <row r="927" spans="3:3" ht="13.2" hidden="1">
      <c r="C927" s="18"/>
    </row>
    <row r="928" spans="3:3" ht="13.2" hidden="1">
      <c r="C928" s="18"/>
    </row>
    <row r="929" spans="3:3" ht="13.2" hidden="1">
      <c r="C929" s="18"/>
    </row>
    <row r="930" spans="3:3" ht="13.2" hidden="1">
      <c r="C930" s="18"/>
    </row>
    <row r="931" spans="3:3" ht="13.2" hidden="1">
      <c r="C931" s="18"/>
    </row>
    <row r="932" spans="3:3" ht="13.2" hidden="1">
      <c r="C932" s="18"/>
    </row>
    <row r="933" spans="3:3" ht="13.2" hidden="1">
      <c r="C933" s="18"/>
    </row>
    <row r="934" spans="3:3" ht="13.2" hidden="1">
      <c r="C934" s="18"/>
    </row>
    <row r="935" spans="3:3" ht="13.2" hidden="1">
      <c r="C935" s="18"/>
    </row>
    <row r="936" spans="3:3" ht="13.2" hidden="1">
      <c r="C936" s="18"/>
    </row>
    <row r="937" spans="3:3" ht="13.2" hidden="1">
      <c r="C937" s="18"/>
    </row>
    <row r="938" spans="3:3" ht="13.2" hidden="1">
      <c r="C938" s="18"/>
    </row>
    <row r="939" spans="3:3" ht="13.2" hidden="1">
      <c r="C939" s="18"/>
    </row>
    <row r="940" spans="3:3" ht="13.2" hidden="1">
      <c r="C940" s="18"/>
    </row>
    <row r="941" spans="3:3" ht="13.2" hidden="1">
      <c r="C941" s="18"/>
    </row>
    <row r="942" spans="3:3" ht="13.2" hidden="1">
      <c r="C942" s="18"/>
    </row>
    <row r="943" spans="3:3" ht="13.2" hidden="1">
      <c r="C943" s="18"/>
    </row>
    <row r="944" spans="3:3" ht="13.2" hidden="1">
      <c r="C944" s="18"/>
    </row>
    <row r="945" spans="3:3" ht="13.2" hidden="1">
      <c r="C945" s="18"/>
    </row>
    <row r="946" spans="3:3" ht="13.2" hidden="1">
      <c r="C946" s="18"/>
    </row>
    <row r="947" spans="3:3" ht="13.2" hidden="1">
      <c r="C947" s="18"/>
    </row>
    <row r="948" spans="3:3" ht="13.2" hidden="1">
      <c r="C948" s="18"/>
    </row>
    <row r="949" spans="3:3" ht="13.2" hidden="1">
      <c r="C949" s="18"/>
    </row>
    <row r="950" spans="3:3" ht="13.2" hidden="1">
      <c r="C950" s="18"/>
    </row>
    <row r="951" spans="3:3" ht="13.2" hidden="1">
      <c r="C951" s="18"/>
    </row>
    <row r="952" spans="3:3" ht="13.2" hidden="1">
      <c r="C952" s="18"/>
    </row>
    <row r="953" spans="3:3" ht="13.2" hidden="1">
      <c r="C953" s="18"/>
    </row>
    <row r="954" spans="3:3" ht="13.2" hidden="1">
      <c r="C954" s="18"/>
    </row>
    <row r="955" spans="3:3" ht="13.2" hidden="1">
      <c r="C955" s="18"/>
    </row>
    <row r="956" spans="3:3" ht="13.2" hidden="1">
      <c r="C956" s="18"/>
    </row>
    <row r="957" spans="3:3" ht="13.2" hidden="1">
      <c r="C957" s="18"/>
    </row>
    <row r="958" spans="3:3" ht="13.2" hidden="1">
      <c r="C958" s="18"/>
    </row>
    <row r="959" spans="3:3" ht="13.2" hidden="1">
      <c r="C959" s="18"/>
    </row>
    <row r="960" spans="3:3" ht="13.2" hidden="1">
      <c r="C960" s="18"/>
    </row>
    <row r="961" spans="3:3" ht="13.2" hidden="1">
      <c r="C961" s="18"/>
    </row>
    <row r="962" spans="3:3" ht="13.2" hidden="1">
      <c r="C962" s="18"/>
    </row>
    <row r="963" spans="3:3" ht="13.2" hidden="1">
      <c r="C963" s="18"/>
    </row>
    <row r="964" spans="3:3" ht="13.2" hidden="1">
      <c r="C964" s="18"/>
    </row>
    <row r="965" spans="3:3" ht="13.2" hidden="1">
      <c r="C965" s="18"/>
    </row>
    <row r="966" spans="3:3" ht="13.2" hidden="1">
      <c r="C966" s="18"/>
    </row>
    <row r="967" spans="3:3" ht="13.2" hidden="1">
      <c r="C967" s="18"/>
    </row>
    <row r="968" spans="3:3" ht="13.2" hidden="1">
      <c r="C968" s="18"/>
    </row>
    <row r="969" spans="3:3" ht="13.2" hidden="1">
      <c r="C969" s="18"/>
    </row>
    <row r="970" spans="3:3" ht="13.2" hidden="1">
      <c r="C970" s="18"/>
    </row>
    <row r="971" spans="3:3" ht="13.2" hidden="1">
      <c r="C971" s="18"/>
    </row>
    <row r="972" spans="3:3" ht="13.2" hidden="1">
      <c r="C972" s="18"/>
    </row>
    <row r="973" spans="3:3" ht="13.2" hidden="1">
      <c r="C973" s="18"/>
    </row>
    <row r="974" spans="3:3" ht="13.2" hidden="1">
      <c r="C974" s="18"/>
    </row>
    <row r="975" spans="3:3" ht="13.2" hidden="1">
      <c r="C975" s="18"/>
    </row>
    <row r="976" spans="3:3" ht="13.2" hidden="1">
      <c r="C976" s="18"/>
    </row>
    <row r="977" spans="3:3" ht="13.2" hidden="1">
      <c r="C977" s="18"/>
    </row>
    <row r="978" spans="3:3" ht="13.2" hidden="1">
      <c r="C978" s="18"/>
    </row>
    <row r="979" spans="3:3" ht="13.2" hidden="1">
      <c r="C979" s="18"/>
    </row>
    <row r="980" spans="3:3" ht="13.2" hidden="1">
      <c r="C980" s="18"/>
    </row>
    <row r="981" spans="3:3" ht="13.2" hidden="1">
      <c r="C981" s="18"/>
    </row>
    <row r="982" spans="3:3" ht="13.2" hidden="1">
      <c r="C982" s="18"/>
    </row>
    <row r="983" spans="3:3" ht="13.2" hidden="1">
      <c r="C983" s="18"/>
    </row>
    <row r="984" spans="3:3" ht="13.2" hidden="1">
      <c r="C984" s="18"/>
    </row>
    <row r="985" spans="3:3" ht="13.2" hidden="1">
      <c r="C985" s="18"/>
    </row>
    <row r="986" spans="3:3" ht="13.2" hidden="1">
      <c r="C986" s="18"/>
    </row>
    <row r="987" spans="3:3" ht="13.2" hidden="1">
      <c r="C987" s="18"/>
    </row>
    <row r="988" spans="3:3" ht="13.2" hidden="1">
      <c r="C988" s="18"/>
    </row>
    <row r="989" spans="3:3" ht="13.2" hidden="1">
      <c r="C989" s="18"/>
    </row>
    <row r="990" spans="3:3" ht="13.2" hidden="1">
      <c r="C990" s="18"/>
    </row>
    <row r="991" spans="3:3" ht="13.2" hidden="1">
      <c r="C991" s="18"/>
    </row>
    <row r="992" spans="3:3" ht="13.2" hidden="1">
      <c r="C992" s="18"/>
    </row>
    <row r="993" spans="3:3" ht="13.2" hidden="1">
      <c r="C993" s="18"/>
    </row>
    <row r="994" spans="3:3" ht="13.2" hidden="1">
      <c r="C994" s="18"/>
    </row>
    <row r="995" spans="3:3" ht="13.2" hidden="1">
      <c r="C995" s="18"/>
    </row>
    <row r="996" spans="3:3" ht="13.2" hidden="1">
      <c r="C996" s="18"/>
    </row>
    <row r="997" spans="3:3" ht="13.2" hidden="1">
      <c r="C997" s="18"/>
    </row>
    <row r="998" spans="3:3" ht="13.2" hidden="1">
      <c r="C998" s="18"/>
    </row>
    <row r="999" spans="3:3" ht="13.2" hidden="1">
      <c r="C999" s="18"/>
    </row>
    <row r="1000" spans="3:3" ht="13.2" hidden="1">
      <c r="C1000" s="18"/>
    </row>
    <row r="1001" spans="3:3" ht="13.2" hidden="1">
      <c r="C1001" s="18"/>
    </row>
    <row r="1002" spans="3:3" ht="13.2" hidden="1">
      <c r="C1002" s="18"/>
    </row>
    <row r="1003" spans="3:3" ht="13.2" hidden="1">
      <c r="C1003" s="18"/>
    </row>
    <row r="1004" spans="3:3" ht="13.2" hidden="1">
      <c r="C1004" s="18"/>
    </row>
    <row r="1005" spans="3:3" ht="13.2" hidden="1">
      <c r="C1005" s="18"/>
    </row>
    <row r="1006" spans="3:3" ht="13.2" hidden="1">
      <c r="C1006" s="18"/>
    </row>
    <row r="1007" spans="3:3" ht="13.2" hidden="1">
      <c r="C1007" s="18"/>
    </row>
    <row r="1008" spans="3:3" ht="13.2" hidden="1">
      <c r="C1008" s="18"/>
    </row>
    <row r="1009" spans="3:3" ht="13.2" hidden="1">
      <c r="C1009" s="18"/>
    </row>
    <row r="1010" spans="3:3" ht="13.2" hidden="1">
      <c r="C1010" s="18"/>
    </row>
    <row r="1011" spans="3:3" ht="13.2" hidden="1">
      <c r="C1011" s="18"/>
    </row>
    <row r="1012" spans="3:3" ht="13.2" hidden="1">
      <c r="C1012" s="18"/>
    </row>
    <row r="1013" spans="3:3" ht="13.2" hidden="1">
      <c r="C1013" s="18"/>
    </row>
    <row r="1014" spans="3:3" ht="13.2" hidden="1">
      <c r="C1014" s="18"/>
    </row>
    <row r="1015" spans="3:3" ht="13.2" hidden="1">
      <c r="C1015" s="18"/>
    </row>
    <row r="1016" spans="3:3" ht="13.2" hidden="1">
      <c r="C1016" s="18"/>
    </row>
    <row r="1017" spans="3:3" ht="13.2" hidden="1">
      <c r="C1017" s="18"/>
    </row>
    <row r="1018" spans="3:3" ht="13.2" hidden="1">
      <c r="C1018" s="18"/>
    </row>
    <row r="1019" spans="3:3" ht="13.2" hidden="1">
      <c r="C1019" s="18"/>
    </row>
    <row r="1020" spans="3:3" ht="13.2" hidden="1">
      <c r="C1020" s="18"/>
    </row>
    <row r="1021" spans="3:3" ht="13.2" hidden="1">
      <c r="C1021" s="18"/>
    </row>
    <row r="1022" spans="3:3" ht="13.2" hidden="1">
      <c r="C1022" s="18"/>
    </row>
    <row r="1023" spans="3:3" ht="13.2" hidden="1">
      <c r="C1023" s="18"/>
    </row>
    <row r="1024" spans="3:3" ht="13.2" hidden="1">
      <c r="C1024" s="18"/>
    </row>
    <row r="1025" spans="3:3" ht="13.2" hidden="1">
      <c r="C1025" s="18"/>
    </row>
    <row r="1026" spans="3:3" ht="13.2" hidden="1">
      <c r="C1026" s="18"/>
    </row>
    <row r="1027" spans="3:3" ht="13.2" hidden="1">
      <c r="C1027" s="18"/>
    </row>
    <row r="1028" spans="3:3" ht="13.2" hidden="1">
      <c r="C1028" s="18"/>
    </row>
    <row r="1029" spans="3:3" ht="13.2" hidden="1">
      <c r="C1029" s="18"/>
    </row>
    <row r="1030" spans="3:3" ht="13.2" hidden="1">
      <c r="C1030" s="18"/>
    </row>
    <row r="1031" spans="3:3" ht="13.2" hidden="1">
      <c r="C1031" s="18"/>
    </row>
  </sheetData>
  <mergeCells count="14">
    <mergeCell ref="B17:D17"/>
    <mergeCell ref="B44:D44"/>
    <mergeCell ref="B49:D49"/>
    <mergeCell ref="B55:D55"/>
    <mergeCell ref="B23:E23"/>
    <mergeCell ref="C15:E15"/>
    <mergeCell ref="C13:E13"/>
    <mergeCell ref="C14:E14"/>
    <mergeCell ref="C7:E7"/>
    <mergeCell ref="C9:E9"/>
    <mergeCell ref="C10:E10"/>
    <mergeCell ref="C11:E11"/>
    <mergeCell ref="C12:E12"/>
    <mergeCell ref="C8:E8"/>
  </mergeCells>
  <hyperlinks>
    <hyperlink ref="B9" location="'1.a - Toolkit introduction'!A1" display="1.a - Toolkit introduction" xr:uid="{00000000-0004-0000-0000-000000000000}"/>
    <hyperlink ref="B10" location="'1.b - User instructions'!A1" display="1.b - User instructions" xr:uid="{00000000-0004-0000-0000-000001000000}"/>
    <hyperlink ref="B11" location="'1.c - Indicator description'!A1" display="1.c - Indicator description" xr:uid="{00000000-0004-0000-0000-000002000000}"/>
    <hyperlink ref="B12" location="'1.d - Policy Guidance'!A1" display="1.d - Policy guidance" xr:uid="{00000000-0004-0000-0000-000003000000}"/>
    <hyperlink ref="B13" location="'2 - TDI Score '!A1" display="2- TDI  Score" xr:uid="{00000000-0004-0000-0000-000004000000}"/>
    <hyperlink ref="B14" location="'3 - Input'!A1" display="3- Input" xr:uid="{00000000-0004-0000-0000-000005000000}"/>
    <hyperlink ref="C25" r:id="rId1" xr:uid="{90F06944-0075-4887-821E-74B4A80E5C5E}"/>
    <hyperlink ref="B8" location="Overview!A1" display="Overview" xr:uid="{8DA3316E-FC61-466B-86C1-7B81D2E601CB}"/>
    <hyperlink ref="C51" r:id="rId2" xr:uid="{B9501166-AB28-400F-985A-6F375C9869D4}"/>
    <hyperlink ref="C46" r:id="rId3" xr:uid="{25BB529C-316E-4D66-A9DA-AEE30F4C031E}"/>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FA8DC"/>
    <outlinePr summaryBelow="0" summaryRight="0"/>
  </sheetPr>
  <dimension ref="A1:J24"/>
  <sheetViews>
    <sheetView zoomScaleNormal="100" workbookViewId="0">
      <selection sqref="A1:C1"/>
    </sheetView>
  </sheetViews>
  <sheetFormatPr defaultColWidth="0" defaultRowHeight="15.75" customHeight="1" zeroHeight="1"/>
  <cols>
    <col min="1" max="1" width="20.6640625" customWidth="1"/>
    <col min="2" max="2" width="25.5546875" customWidth="1"/>
    <col min="3" max="3" width="27.33203125" customWidth="1"/>
    <col min="4" max="4" width="28.88671875" customWidth="1"/>
    <col min="5" max="5" width="35.44140625" customWidth="1"/>
    <col min="6" max="6" width="12.6640625" customWidth="1"/>
    <col min="7" max="10" width="0" hidden="1" customWidth="1"/>
    <col min="11" max="16384" width="12.6640625" hidden="1"/>
  </cols>
  <sheetData>
    <row r="1" spans="1:10" ht="15.75" customHeight="1">
      <c r="A1" s="454" t="s">
        <v>35</v>
      </c>
      <c r="B1" s="455"/>
      <c r="C1" s="455"/>
      <c r="D1" s="339"/>
      <c r="E1" s="340"/>
      <c r="F1" s="206"/>
    </row>
    <row r="2" spans="1:10" ht="13.2">
      <c r="A2" s="22"/>
      <c r="B2" s="22"/>
      <c r="C2" s="22"/>
      <c r="D2" s="22"/>
      <c r="E2" s="22"/>
      <c r="F2" s="4"/>
    </row>
    <row r="3" spans="1:10" ht="36.6" customHeight="1">
      <c r="A3" s="459" t="s">
        <v>666</v>
      </c>
      <c r="B3" s="457"/>
      <c r="C3" s="457"/>
      <c r="D3" s="457"/>
      <c r="E3" s="458"/>
      <c r="F3" s="19"/>
      <c r="G3" s="20"/>
      <c r="H3" s="20"/>
      <c r="I3" s="20"/>
      <c r="J3" s="20"/>
    </row>
    <row r="4" spans="1:10" ht="13.2">
      <c r="A4" s="208"/>
      <c r="B4" s="208"/>
      <c r="C4" s="208"/>
      <c r="D4" s="208"/>
      <c r="E4" s="208"/>
      <c r="F4" s="19"/>
      <c r="G4" s="20"/>
      <c r="H4" s="20"/>
      <c r="I4" s="20"/>
      <c r="J4" s="20"/>
    </row>
    <row r="5" spans="1:10" ht="13.2">
      <c r="A5" s="460" t="s">
        <v>36</v>
      </c>
      <c r="B5" s="461"/>
      <c r="C5" s="461"/>
      <c r="D5" s="461"/>
      <c r="E5" s="462"/>
      <c r="F5" s="19"/>
      <c r="G5" s="20"/>
      <c r="H5" s="20"/>
      <c r="I5" s="20"/>
      <c r="J5" s="20"/>
    </row>
    <row r="6" spans="1:10" ht="13.2">
      <c r="A6" s="208"/>
      <c r="B6" s="208"/>
      <c r="C6" s="208"/>
      <c r="D6" s="208"/>
      <c r="E6" s="208"/>
      <c r="F6" s="19"/>
      <c r="G6" s="20"/>
      <c r="H6" s="20"/>
      <c r="I6" s="20"/>
      <c r="J6" s="20"/>
    </row>
    <row r="7" spans="1:10" ht="103.95" customHeight="1">
      <c r="A7" s="463" t="s">
        <v>37</v>
      </c>
      <c r="B7" s="464"/>
      <c r="C7" s="464"/>
      <c r="D7" s="464"/>
      <c r="E7" s="465"/>
      <c r="F7" s="4"/>
      <c r="G7" s="21"/>
      <c r="H7" s="21"/>
      <c r="I7" s="21"/>
    </row>
    <row r="8" spans="1:10" ht="14.4" customHeight="1">
      <c r="A8" s="349"/>
      <c r="B8" s="210"/>
      <c r="C8" s="210"/>
      <c r="D8" s="210"/>
      <c r="E8" s="210"/>
      <c r="F8" s="4"/>
      <c r="G8" s="21"/>
      <c r="H8" s="21"/>
      <c r="I8" s="21"/>
    </row>
    <row r="9" spans="1:10" ht="13.2">
      <c r="A9" s="211"/>
      <c r="B9" s="211"/>
      <c r="C9" s="211"/>
      <c r="D9" s="211"/>
      <c r="E9" s="211"/>
      <c r="F9" s="4"/>
    </row>
    <row r="10" spans="1:10" s="207" customFormat="1" ht="14.4" customHeight="1">
      <c r="A10" s="466" t="s">
        <v>38</v>
      </c>
      <c r="B10" s="467"/>
      <c r="C10" s="467"/>
      <c r="D10" s="467"/>
      <c r="E10" s="468"/>
      <c r="F10" s="354"/>
      <c r="G10" s="46"/>
      <c r="H10" s="46"/>
      <c r="I10" s="46"/>
      <c r="J10" s="46"/>
    </row>
    <row r="11" spans="1:10" ht="13.2">
      <c r="A11" s="211"/>
      <c r="B11" s="211"/>
      <c r="C11" s="211"/>
      <c r="D11" s="211"/>
      <c r="E11" s="211"/>
      <c r="F11" s="4"/>
    </row>
    <row r="12" spans="1:10" s="209" customFormat="1" ht="61.2" customHeight="1">
      <c r="A12" s="456" t="s">
        <v>39</v>
      </c>
      <c r="B12" s="457"/>
      <c r="C12" s="457"/>
      <c r="D12" s="457"/>
      <c r="E12" s="458"/>
      <c r="F12" s="208"/>
    </row>
    <row r="13" spans="1:10" ht="73.2" customHeight="1">
      <c r="A13" s="456" t="s">
        <v>40</v>
      </c>
      <c r="B13" s="457"/>
      <c r="C13" s="457"/>
      <c r="D13" s="457"/>
      <c r="E13" s="458"/>
      <c r="F13" s="4"/>
    </row>
    <row r="14" spans="1:10" ht="61.95" customHeight="1">
      <c r="A14" s="456" t="s">
        <v>41</v>
      </c>
      <c r="B14" s="457"/>
      <c r="C14" s="457"/>
      <c r="D14" s="457"/>
      <c r="E14" s="458"/>
      <c r="F14" s="4"/>
    </row>
    <row r="15" spans="1:10" ht="69" customHeight="1">
      <c r="A15" s="456" t="s">
        <v>42</v>
      </c>
      <c r="B15" s="457"/>
      <c r="C15" s="457"/>
      <c r="D15" s="457"/>
      <c r="E15" s="458"/>
      <c r="F15" s="4"/>
    </row>
    <row r="16" spans="1:10" ht="65.400000000000006" customHeight="1">
      <c r="A16" s="456" t="s">
        <v>43</v>
      </c>
      <c r="B16" s="457"/>
      <c r="C16" s="457"/>
      <c r="D16" s="457"/>
      <c r="E16" s="458"/>
      <c r="F16" s="4"/>
    </row>
    <row r="17" spans="1:6" ht="61.95" customHeight="1">
      <c r="A17" s="456" t="s">
        <v>44</v>
      </c>
      <c r="B17" s="457"/>
      <c r="C17" s="457"/>
      <c r="D17" s="457"/>
      <c r="E17" s="458"/>
      <c r="F17" s="4"/>
    </row>
    <row r="18" spans="1:6" ht="13.2" hidden="1">
      <c r="A18" s="4"/>
      <c r="B18" s="4"/>
      <c r="C18" s="4"/>
      <c r="D18" s="4"/>
      <c r="E18" s="4"/>
      <c r="F18" s="4"/>
    </row>
    <row r="19" spans="1:6" ht="13.2" hidden="1">
      <c r="A19" s="4"/>
      <c r="B19" s="4"/>
      <c r="C19" s="4"/>
      <c r="D19" s="4"/>
      <c r="E19" s="4"/>
      <c r="F19" s="4"/>
    </row>
    <row r="20" spans="1:6" ht="13.2" hidden="1">
      <c r="A20" s="4"/>
      <c r="B20" s="4"/>
      <c r="C20" s="4"/>
      <c r="D20" s="4"/>
      <c r="E20" s="4"/>
      <c r="F20" s="4"/>
    </row>
    <row r="21" spans="1:6" ht="13.2" hidden="1">
      <c r="A21" s="4"/>
      <c r="B21" s="4"/>
      <c r="C21" s="4"/>
      <c r="D21" s="4"/>
      <c r="E21" s="4"/>
      <c r="F21" s="4"/>
    </row>
    <row r="22" spans="1:6" ht="13.2" hidden="1">
      <c r="A22" s="4"/>
      <c r="B22" s="4"/>
      <c r="C22" s="4"/>
      <c r="D22" s="4"/>
      <c r="E22" s="4"/>
      <c r="F22" s="4"/>
    </row>
    <row r="23" spans="1:6" ht="13.2" hidden="1">
      <c r="A23" s="4"/>
      <c r="B23" s="4"/>
      <c r="C23" s="4"/>
      <c r="D23" s="4"/>
      <c r="E23" s="4"/>
      <c r="F23" s="4"/>
    </row>
    <row r="24" spans="1:6" ht="13.2" hidden="1">
      <c r="A24" s="22"/>
      <c r="B24" s="22"/>
      <c r="C24" s="22"/>
      <c r="D24" s="22"/>
      <c r="E24" s="22"/>
      <c r="F24" s="4"/>
    </row>
  </sheetData>
  <mergeCells count="11">
    <mergeCell ref="A1:C1"/>
    <mergeCell ref="A13:E13"/>
    <mergeCell ref="A14:E14"/>
    <mergeCell ref="A16:E16"/>
    <mergeCell ref="A17:E17"/>
    <mergeCell ref="A15:E15"/>
    <mergeCell ref="A3:E3"/>
    <mergeCell ref="A5:E5"/>
    <mergeCell ref="A7:E7"/>
    <mergeCell ref="A10:E10"/>
    <mergeCell ref="A12: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6FA8DC"/>
    <outlinePr summaryBelow="0" summaryRight="0"/>
  </sheetPr>
  <dimension ref="A1:I1003"/>
  <sheetViews>
    <sheetView workbookViewId="0">
      <selection sqref="A1:B1"/>
    </sheetView>
  </sheetViews>
  <sheetFormatPr defaultColWidth="0" defaultRowHeight="15.75" customHeight="1" zeroHeight="1"/>
  <cols>
    <col min="1" max="1" width="17.44140625" customWidth="1"/>
    <col min="2" max="2" width="21" customWidth="1"/>
    <col min="3" max="3" width="16.33203125" customWidth="1"/>
    <col min="4" max="4" width="23.33203125" customWidth="1"/>
    <col min="5" max="5" width="25.33203125" customWidth="1"/>
    <col min="6" max="6" width="12.6640625" customWidth="1"/>
    <col min="7" max="9" width="0" hidden="1" customWidth="1"/>
    <col min="10" max="16384" width="12.6640625" hidden="1"/>
  </cols>
  <sheetData>
    <row r="1" spans="1:9" ht="15.6">
      <c r="A1" s="470" t="s">
        <v>45</v>
      </c>
      <c r="B1" s="455"/>
      <c r="C1" s="52"/>
      <c r="D1" s="52"/>
      <c r="E1" s="52"/>
      <c r="F1" s="212"/>
      <c r="G1" s="21"/>
      <c r="H1" s="21"/>
      <c r="I1" s="21"/>
    </row>
    <row r="2" spans="1:9" ht="13.2">
      <c r="A2" s="107"/>
      <c r="B2" s="108"/>
      <c r="C2" s="108"/>
      <c r="D2" s="108"/>
      <c r="E2" s="108"/>
      <c r="F2" s="108"/>
      <c r="G2" s="21"/>
      <c r="H2" s="21"/>
      <c r="I2" s="21"/>
    </row>
    <row r="3" spans="1:9" ht="49.2" customHeight="1">
      <c r="A3" s="471" t="s">
        <v>46</v>
      </c>
      <c r="B3" s="471"/>
      <c r="C3" s="471"/>
      <c r="D3" s="471"/>
      <c r="E3" s="471"/>
      <c r="F3" s="108"/>
      <c r="G3" s="21"/>
      <c r="H3" s="21"/>
      <c r="I3" s="21"/>
    </row>
    <row r="4" spans="1:9" ht="13.8" customHeight="1" thickBot="1">
      <c r="A4" s="380"/>
      <c r="B4" s="380"/>
      <c r="C4" s="380"/>
      <c r="D4" s="380"/>
      <c r="E4" s="380"/>
      <c r="F4" s="108"/>
      <c r="G4" s="21"/>
      <c r="H4" s="21"/>
      <c r="I4" s="21"/>
    </row>
    <row r="5" spans="1:9" ht="23.4" customHeight="1">
      <c r="A5" s="472" t="s">
        <v>47</v>
      </c>
      <c r="B5" s="325" t="s">
        <v>678</v>
      </c>
      <c r="C5" s="475" t="s">
        <v>48</v>
      </c>
      <c r="D5" s="475"/>
      <c r="E5" s="476"/>
      <c r="F5" s="108"/>
      <c r="G5" s="21"/>
      <c r="H5" s="21"/>
      <c r="I5" s="21"/>
    </row>
    <row r="6" spans="1:9" ht="23.4" customHeight="1">
      <c r="A6" s="473"/>
      <c r="B6" s="326" t="s">
        <v>672</v>
      </c>
      <c r="C6" s="471" t="s">
        <v>49</v>
      </c>
      <c r="D6" s="471"/>
      <c r="E6" s="480"/>
      <c r="F6" s="108"/>
      <c r="G6" s="21"/>
      <c r="H6" s="21"/>
      <c r="I6" s="21"/>
    </row>
    <row r="7" spans="1:9" ht="25.2" customHeight="1" thickBot="1">
      <c r="A7" s="474"/>
      <c r="B7" s="327" t="s">
        <v>50</v>
      </c>
      <c r="C7" s="477" t="s">
        <v>20</v>
      </c>
      <c r="D7" s="478"/>
      <c r="E7" s="479"/>
      <c r="F7" s="108"/>
      <c r="G7" s="21"/>
      <c r="H7" s="21"/>
      <c r="I7" s="21"/>
    </row>
    <row r="8" spans="1:9" ht="13.2">
      <c r="A8" s="107"/>
      <c r="B8" s="108"/>
      <c r="C8" s="108"/>
      <c r="D8" s="108"/>
      <c r="E8" s="108"/>
      <c r="F8" s="108"/>
      <c r="G8" s="21"/>
      <c r="H8" s="21"/>
      <c r="I8" s="21"/>
    </row>
    <row r="9" spans="1:9" ht="57" customHeight="1">
      <c r="A9" s="328" t="s">
        <v>51</v>
      </c>
      <c r="B9" s="469" t="s">
        <v>660</v>
      </c>
      <c r="C9" s="471"/>
      <c r="D9" s="471"/>
      <c r="E9" s="471"/>
      <c r="F9" s="215"/>
      <c r="G9" s="21"/>
      <c r="H9" s="21"/>
      <c r="I9" s="21"/>
    </row>
    <row r="10" spans="1:9" ht="17.399999999999999">
      <c r="A10" s="328"/>
      <c r="B10" s="111"/>
      <c r="C10" s="111"/>
      <c r="D10" s="111"/>
      <c r="E10" s="111"/>
      <c r="F10" s="111"/>
      <c r="G10" s="21"/>
      <c r="H10" s="21"/>
      <c r="I10" s="21"/>
    </row>
    <row r="11" spans="1:9" ht="85.8" customHeight="1">
      <c r="A11" s="328" t="s">
        <v>52</v>
      </c>
      <c r="B11" s="469" t="s">
        <v>661</v>
      </c>
      <c r="C11" s="469"/>
      <c r="D11" s="469"/>
      <c r="E11" s="469"/>
      <c r="F11" s="214"/>
      <c r="G11" s="21"/>
      <c r="H11" s="21"/>
      <c r="I11" s="21"/>
    </row>
    <row r="12" spans="1:9" ht="17.399999999999999">
      <c r="A12" s="328"/>
      <c r="B12" s="111"/>
      <c r="C12" s="111"/>
      <c r="D12" s="111"/>
      <c r="E12" s="111"/>
      <c r="F12" s="111"/>
      <c r="G12" s="21"/>
      <c r="H12" s="21"/>
      <c r="I12" s="21"/>
    </row>
    <row r="13" spans="1:9" ht="91.8" customHeight="1">
      <c r="A13" s="328" t="s">
        <v>53</v>
      </c>
      <c r="B13" s="469" t="s">
        <v>662</v>
      </c>
      <c r="C13" s="469"/>
      <c r="D13" s="469"/>
      <c r="E13" s="469"/>
      <c r="F13" s="215"/>
      <c r="G13" s="21"/>
      <c r="H13" s="21"/>
      <c r="I13" s="21"/>
    </row>
    <row r="14" spans="1:9" ht="17.399999999999999">
      <c r="A14" s="328"/>
      <c r="B14" s="111"/>
      <c r="C14" s="111"/>
      <c r="D14" s="111"/>
      <c r="E14" s="111"/>
      <c r="F14" s="111"/>
      <c r="G14" s="21"/>
      <c r="H14" s="21"/>
      <c r="I14" s="21"/>
    </row>
    <row r="15" spans="1:9" ht="48.6" customHeight="1">
      <c r="A15" s="328" t="s">
        <v>54</v>
      </c>
      <c r="B15" s="469" t="s">
        <v>663</v>
      </c>
      <c r="C15" s="471"/>
      <c r="D15" s="471"/>
      <c r="E15" s="471"/>
      <c r="F15" s="215"/>
      <c r="G15" s="21"/>
      <c r="H15" s="21"/>
      <c r="I15" s="21"/>
    </row>
    <row r="16" spans="1:9" ht="17.399999999999999">
      <c r="A16" s="328"/>
      <c r="B16" s="111"/>
      <c r="C16" s="111"/>
      <c r="D16" s="111"/>
      <c r="E16" s="111"/>
      <c r="F16" s="111"/>
      <c r="G16" s="21"/>
      <c r="H16" s="21"/>
      <c r="I16" s="21"/>
    </row>
    <row r="17" spans="1:9" ht="119.4" customHeight="1">
      <c r="A17" s="329" t="s">
        <v>55</v>
      </c>
      <c r="B17" s="469" t="s">
        <v>664</v>
      </c>
      <c r="C17" s="469"/>
      <c r="D17" s="469"/>
      <c r="E17" s="469"/>
      <c r="F17" s="214"/>
      <c r="G17" s="21"/>
      <c r="H17" s="21"/>
      <c r="I17" s="21"/>
    </row>
    <row r="18" spans="1:9" ht="17.399999999999999">
      <c r="A18" s="328"/>
      <c r="B18" s="111"/>
      <c r="C18" s="111"/>
      <c r="D18" s="111"/>
      <c r="E18" s="111"/>
      <c r="F18" s="111"/>
      <c r="G18" s="21"/>
      <c r="H18" s="21"/>
      <c r="I18" s="21"/>
    </row>
    <row r="19" spans="1:9" ht="45" customHeight="1">
      <c r="A19" s="329" t="s">
        <v>56</v>
      </c>
      <c r="B19" s="469" t="s">
        <v>665</v>
      </c>
      <c r="C19" s="469"/>
      <c r="D19" s="469"/>
      <c r="E19" s="469"/>
      <c r="F19" s="213"/>
    </row>
    <row r="20" spans="1:9" ht="13.2">
      <c r="A20" s="110"/>
      <c r="B20" s="112"/>
      <c r="C20" s="111"/>
      <c r="D20" s="111"/>
      <c r="E20" s="111"/>
      <c r="F20" s="213"/>
    </row>
    <row r="21" spans="1:9" ht="13.2" hidden="1">
      <c r="A21" s="23"/>
    </row>
    <row r="22" spans="1:9" ht="13.2" hidden="1">
      <c r="A22" s="23"/>
    </row>
    <row r="23" spans="1:9" ht="13.2" hidden="1">
      <c r="A23" s="23"/>
    </row>
    <row r="24" spans="1:9" ht="13.2" hidden="1">
      <c r="A24" s="23"/>
    </row>
    <row r="25" spans="1:9" ht="13.2" hidden="1">
      <c r="A25" s="23"/>
    </row>
    <row r="26" spans="1:9" ht="13.2" hidden="1">
      <c r="A26" s="23"/>
    </row>
    <row r="27" spans="1:9" ht="13.2" hidden="1">
      <c r="A27" s="23"/>
    </row>
    <row r="28" spans="1:9" ht="13.2" hidden="1">
      <c r="A28" s="23"/>
    </row>
    <row r="29" spans="1:9" ht="13.2" hidden="1">
      <c r="A29" s="23"/>
    </row>
    <row r="30" spans="1:9" ht="13.2" hidden="1">
      <c r="A30" s="23"/>
    </row>
    <row r="31" spans="1:9" ht="13.2" hidden="1">
      <c r="A31" s="23"/>
    </row>
    <row r="32" spans="1:9" ht="13.2" hidden="1">
      <c r="A32" s="23"/>
    </row>
    <row r="33" spans="1:1" ht="13.2" hidden="1">
      <c r="A33" s="23"/>
    </row>
    <row r="34" spans="1:1" ht="13.2" hidden="1">
      <c r="A34" s="23"/>
    </row>
    <row r="35" spans="1:1" ht="13.2" hidden="1">
      <c r="A35" s="23"/>
    </row>
    <row r="36" spans="1:1" ht="13.2" hidden="1">
      <c r="A36" s="23"/>
    </row>
    <row r="37" spans="1:1" ht="13.2" hidden="1">
      <c r="A37" s="23"/>
    </row>
    <row r="38" spans="1:1" ht="13.2" hidden="1">
      <c r="A38" s="23"/>
    </row>
    <row r="39" spans="1:1" ht="13.2" hidden="1">
      <c r="A39" s="23"/>
    </row>
    <row r="40" spans="1:1" ht="13.2" hidden="1">
      <c r="A40" s="23"/>
    </row>
    <row r="41" spans="1:1" ht="13.2" hidden="1">
      <c r="A41" s="23"/>
    </row>
    <row r="42" spans="1:1" ht="13.2" hidden="1">
      <c r="A42" s="23"/>
    </row>
    <row r="43" spans="1:1" ht="13.2" hidden="1">
      <c r="A43" s="23"/>
    </row>
    <row r="44" spans="1:1" ht="13.2" hidden="1">
      <c r="A44" s="23"/>
    </row>
    <row r="45" spans="1:1" ht="13.2" hidden="1">
      <c r="A45" s="23"/>
    </row>
    <row r="46" spans="1:1" ht="13.2" hidden="1">
      <c r="A46" s="23"/>
    </row>
    <row r="47" spans="1:1" ht="13.2" hidden="1">
      <c r="A47" s="23"/>
    </row>
    <row r="48" spans="1:1" ht="13.2" hidden="1">
      <c r="A48" s="23"/>
    </row>
    <row r="49" spans="1:1" ht="13.2" hidden="1">
      <c r="A49" s="23"/>
    </row>
    <row r="50" spans="1:1" ht="13.2" hidden="1">
      <c r="A50" s="23"/>
    </row>
    <row r="51" spans="1:1" ht="13.2" hidden="1">
      <c r="A51" s="23"/>
    </row>
    <row r="52" spans="1:1" ht="13.2" hidden="1">
      <c r="A52" s="23"/>
    </row>
    <row r="53" spans="1:1" ht="13.2" hidden="1">
      <c r="A53" s="23"/>
    </row>
    <row r="54" spans="1:1" ht="13.2" hidden="1">
      <c r="A54" s="23"/>
    </row>
    <row r="55" spans="1:1" ht="13.2" hidden="1">
      <c r="A55" s="23"/>
    </row>
    <row r="56" spans="1:1" ht="13.2" hidden="1">
      <c r="A56" s="23"/>
    </row>
    <row r="57" spans="1:1" ht="13.2" hidden="1">
      <c r="A57" s="23"/>
    </row>
    <row r="58" spans="1:1" ht="13.2" hidden="1">
      <c r="A58" s="23"/>
    </row>
    <row r="59" spans="1:1" ht="13.2" hidden="1">
      <c r="A59" s="23"/>
    </row>
    <row r="60" spans="1:1" ht="13.2" hidden="1">
      <c r="A60" s="23"/>
    </row>
    <row r="61" spans="1:1" ht="13.2" hidden="1">
      <c r="A61" s="23"/>
    </row>
    <row r="62" spans="1:1" ht="13.2" hidden="1">
      <c r="A62" s="23"/>
    </row>
    <row r="63" spans="1:1" ht="13.2" hidden="1">
      <c r="A63" s="23"/>
    </row>
    <row r="64" spans="1:1" ht="13.2" hidden="1">
      <c r="A64" s="23"/>
    </row>
    <row r="65" spans="1:1" ht="13.2" hidden="1">
      <c r="A65" s="23"/>
    </row>
    <row r="66" spans="1:1" ht="13.2" hidden="1">
      <c r="A66" s="23"/>
    </row>
    <row r="67" spans="1:1" ht="13.2" hidden="1">
      <c r="A67" s="23"/>
    </row>
    <row r="68" spans="1:1" ht="13.2" hidden="1">
      <c r="A68" s="23"/>
    </row>
    <row r="69" spans="1:1" ht="13.2" hidden="1">
      <c r="A69" s="23"/>
    </row>
    <row r="70" spans="1:1" ht="13.2" hidden="1">
      <c r="A70" s="23"/>
    </row>
    <row r="71" spans="1:1" ht="13.2" hidden="1">
      <c r="A71" s="23"/>
    </row>
    <row r="72" spans="1:1" ht="13.2" hidden="1">
      <c r="A72" s="23"/>
    </row>
    <row r="73" spans="1:1" ht="13.2" hidden="1">
      <c r="A73" s="23"/>
    </row>
    <row r="74" spans="1:1" ht="13.2" hidden="1">
      <c r="A74" s="23"/>
    </row>
    <row r="75" spans="1:1" ht="13.2" hidden="1">
      <c r="A75" s="23"/>
    </row>
    <row r="76" spans="1:1" ht="13.2" hidden="1">
      <c r="A76" s="23"/>
    </row>
    <row r="77" spans="1:1" ht="13.2" hidden="1">
      <c r="A77" s="23"/>
    </row>
    <row r="78" spans="1:1" ht="13.2" hidden="1">
      <c r="A78" s="23"/>
    </row>
    <row r="79" spans="1:1" ht="13.2" hidden="1">
      <c r="A79" s="23"/>
    </row>
    <row r="80" spans="1:1" ht="13.2" hidden="1">
      <c r="A80" s="23"/>
    </row>
    <row r="81" spans="1:1" ht="13.2" hidden="1">
      <c r="A81" s="23"/>
    </row>
    <row r="82" spans="1:1" ht="13.2" hidden="1">
      <c r="A82" s="23"/>
    </row>
    <row r="83" spans="1:1" ht="13.2" hidden="1">
      <c r="A83" s="23"/>
    </row>
    <row r="84" spans="1:1" ht="13.2" hidden="1">
      <c r="A84" s="23"/>
    </row>
    <row r="85" spans="1:1" ht="13.2" hidden="1">
      <c r="A85" s="23"/>
    </row>
    <row r="86" spans="1:1" ht="13.2" hidden="1">
      <c r="A86" s="23"/>
    </row>
    <row r="87" spans="1:1" ht="13.2" hidden="1">
      <c r="A87" s="23"/>
    </row>
    <row r="88" spans="1:1" ht="13.2" hidden="1">
      <c r="A88" s="23"/>
    </row>
    <row r="89" spans="1:1" ht="13.2" hidden="1">
      <c r="A89" s="23"/>
    </row>
    <row r="90" spans="1:1" ht="13.2" hidden="1">
      <c r="A90" s="23"/>
    </row>
    <row r="91" spans="1:1" ht="13.2" hidden="1">
      <c r="A91" s="23"/>
    </row>
    <row r="92" spans="1:1" ht="13.2" hidden="1">
      <c r="A92" s="23"/>
    </row>
    <row r="93" spans="1:1" ht="13.2" hidden="1">
      <c r="A93" s="23"/>
    </row>
    <row r="94" spans="1:1" ht="13.2" hidden="1">
      <c r="A94" s="23"/>
    </row>
    <row r="95" spans="1:1" ht="13.2" hidden="1">
      <c r="A95" s="23"/>
    </row>
    <row r="96" spans="1:1" ht="13.2" hidden="1">
      <c r="A96" s="23"/>
    </row>
    <row r="97" spans="1:1" ht="13.2" hidden="1">
      <c r="A97" s="23"/>
    </row>
    <row r="98" spans="1:1" ht="13.2" hidden="1">
      <c r="A98" s="23"/>
    </row>
    <row r="99" spans="1:1" ht="13.2" hidden="1">
      <c r="A99" s="23"/>
    </row>
    <row r="100" spans="1:1" ht="13.2" hidden="1">
      <c r="A100" s="23"/>
    </row>
    <row r="101" spans="1:1" ht="13.2" hidden="1">
      <c r="A101" s="23"/>
    </row>
    <row r="102" spans="1:1" ht="13.2" hidden="1">
      <c r="A102" s="23"/>
    </row>
    <row r="103" spans="1:1" ht="13.2" hidden="1">
      <c r="A103" s="23"/>
    </row>
    <row r="104" spans="1:1" ht="13.2" hidden="1">
      <c r="A104" s="23"/>
    </row>
    <row r="105" spans="1:1" ht="13.2" hidden="1">
      <c r="A105" s="23"/>
    </row>
    <row r="106" spans="1:1" ht="13.2" hidden="1">
      <c r="A106" s="23"/>
    </row>
    <row r="107" spans="1:1" ht="13.2" hidden="1">
      <c r="A107" s="23"/>
    </row>
    <row r="108" spans="1:1" ht="13.2" hidden="1">
      <c r="A108" s="23"/>
    </row>
    <row r="109" spans="1:1" ht="13.2" hidden="1">
      <c r="A109" s="23"/>
    </row>
    <row r="110" spans="1:1" ht="13.2" hidden="1">
      <c r="A110" s="23"/>
    </row>
    <row r="111" spans="1:1" ht="13.2" hidden="1">
      <c r="A111" s="23"/>
    </row>
    <row r="112" spans="1:1" ht="13.2" hidden="1">
      <c r="A112" s="23"/>
    </row>
    <row r="113" spans="1:1" ht="13.2" hidden="1">
      <c r="A113" s="23"/>
    </row>
    <row r="114" spans="1:1" ht="13.2" hidden="1">
      <c r="A114" s="23"/>
    </row>
    <row r="115" spans="1:1" ht="13.2" hidden="1">
      <c r="A115" s="23"/>
    </row>
    <row r="116" spans="1:1" ht="13.2" hidden="1">
      <c r="A116" s="23"/>
    </row>
    <row r="117" spans="1:1" ht="13.2" hidden="1">
      <c r="A117" s="23"/>
    </row>
    <row r="118" spans="1:1" ht="13.2" hidden="1">
      <c r="A118" s="23"/>
    </row>
    <row r="119" spans="1:1" ht="13.2" hidden="1">
      <c r="A119" s="23"/>
    </row>
    <row r="120" spans="1:1" ht="13.2" hidden="1">
      <c r="A120" s="23"/>
    </row>
    <row r="121" spans="1:1" ht="13.2" hidden="1">
      <c r="A121" s="23"/>
    </row>
    <row r="122" spans="1:1" ht="13.2" hidden="1">
      <c r="A122" s="23"/>
    </row>
    <row r="123" spans="1:1" ht="13.2" hidden="1">
      <c r="A123" s="23"/>
    </row>
    <row r="124" spans="1:1" ht="13.2" hidden="1">
      <c r="A124" s="23"/>
    </row>
    <row r="125" spans="1:1" ht="13.2" hidden="1">
      <c r="A125" s="23"/>
    </row>
    <row r="126" spans="1:1" ht="13.2" hidden="1">
      <c r="A126" s="23"/>
    </row>
    <row r="127" spans="1:1" ht="13.2" hidden="1">
      <c r="A127" s="23"/>
    </row>
    <row r="128" spans="1:1" ht="13.2" hidden="1">
      <c r="A128" s="23"/>
    </row>
    <row r="129" spans="1:1" ht="13.2" hidden="1">
      <c r="A129" s="23"/>
    </row>
    <row r="130" spans="1:1" ht="13.2" hidden="1">
      <c r="A130" s="23"/>
    </row>
    <row r="131" spans="1:1" ht="13.2" hidden="1">
      <c r="A131" s="23"/>
    </row>
    <row r="132" spans="1:1" ht="13.2" hidden="1">
      <c r="A132" s="23"/>
    </row>
    <row r="133" spans="1:1" ht="13.2" hidden="1">
      <c r="A133" s="23"/>
    </row>
    <row r="134" spans="1:1" ht="13.2" hidden="1">
      <c r="A134" s="23"/>
    </row>
    <row r="135" spans="1:1" ht="13.2" hidden="1">
      <c r="A135" s="23"/>
    </row>
    <row r="136" spans="1:1" ht="13.2" hidden="1">
      <c r="A136" s="23"/>
    </row>
    <row r="137" spans="1:1" ht="13.2" hidden="1">
      <c r="A137" s="23"/>
    </row>
    <row r="138" spans="1:1" ht="13.2" hidden="1">
      <c r="A138" s="23"/>
    </row>
    <row r="139" spans="1:1" ht="13.2" hidden="1">
      <c r="A139" s="23"/>
    </row>
    <row r="140" spans="1:1" ht="13.2" hidden="1">
      <c r="A140" s="23"/>
    </row>
    <row r="141" spans="1:1" ht="13.2" hidden="1">
      <c r="A141" s="23"/>
    </row>
    <row r="142" spans="1:1" ht="13.2" hidden="1">
      <c r="A142" s="23"/>
    </row>
    <row r="143" spans="1:1" ht="13.2" hidden="1">
      <c r="A143" s="23"/>
    </row>
    <row r="144" spans="1:1" ht="13.2" hidden="1">
      <c r="A144" s="23"/>
    </row>
    <row r="145" spans="1:1" ht="13.2" hidden="1">
      <c r="A145" s="23"/>
    </row>
    <row r="146" spans="1:1" ht="13.2" hidden="1">
      <c r="A146" s="23"/>
    </row>
    <row r="147" spans="1:1" ht="13.2" hidden="1">
      <c r="A147" s="23"/>
    </row>
    <row r="148" spans="1:1" ht="13.2" hidden="1">
      <c r="A148" s="23"/>
    </row>
    <row r="149" spans="1:1" ht="13.2" hidden="1">
      <c r="A149" s="23"/>
    </row>
    <row r="150" spans="1:1" ht="13.2" hidden="1">
      <c r="A150" s="23"/>
    </row>
    <row r="151" spans="1:1" ht="13.2" hidden="1">
      <c r="A151" s="23"/>
    </row>
    <row r="152" spans="1:1" ht="13.2" hidden="1">
      <c r="A152" s="23"/>
    </row>
    <row r="153" spans="1:1" ht="13.2" hidden="1">
      <c r="A153" s="23"/>
    </row>
    <row r="154" spans="1:1" ht="13.2" hidden="1">
      <c r="A154" s="23"/>
    </row>
    <row r="155" spans="1:1" ht="13.2" hidden="1">
      <c r="A155" s="23"/>
    </row>
    <row r="156" spans="1:1" ht="13.2" hidden="1">
      <c r="A156" s="23"/>
    </row>
    <row r="157" spans="1:1" ht="13.2" hidden="1">
      <c r="A157" s="23"/>
    </row>
    <row r="158" spans="1:1" ht="13.2" hidden="1">
      <c r="A158" s="23"/>
    </row>
    <row r="159" spans="1:1" ht="13.2" hidden="1">
      <c r="A159" s="23"/>
    </row>
    <row r="160" spans="1:1" ht="13.2" hidden="1">
      <c r="A160" s="23"/>
    </row>
    <row r="161" spans="1:1" ht="13.2" hidden="1">
      <c r="A161" s="23"/>
    </row>
    <row r="162" spans="1:1" ht="13.2" hidden="1">
      <c r="A162" s="23"/>
    </row>
    <row r="163" spans="1:1" ht="13.2" hidden="1">
      <c r="A163" s="23"/>
    </row>
    <row r="164" spans="1:1" ht="13.2" hidden="1">
      <c r="A164" s="23"/>
    </row>
    <row r="165" spans="1:1" ht="13.2" hidden="1">
      <c r="A165" s="23"/>
    </row>
    <row r="166" spans="1:1" ht="13.2" hidden="1">
      <c r="A166" s="23"/>
    </row>
    <row r="167" spans="1:1" ht="13.2" hidden="1">
      <c r="A167" s="23"/>
    </row>
    <row r="168" spans="1:1" ht="13.2" hidden="1">
      <c r="A168" s="23"/>
    </row>
    <row r="169" spans="1:1" ht="13.2" hidden="1">
      <c r="A169" s="23"/>
    </row>
    <row r="170" spans="1:1" ht="13.2" hidden="1">
      <c r="A170" s="23"/>
    </row>
    <row r="171" spans="1:1" ht="13.2" hidden="1">
      <c r="A171" s="23"/>
    </row>
    <row r="172" spans="1:1" ht="13.2" hidden="1">
      <c r="A172" s="23"/>
    </row>
    <row r="173" spans="1:1" ht="13.2" hidden="1">
      <c r="A173" s="23"/>
    </row>
    <row r="174" spans="1:1" ht="13.2" hidden="1">
      <c r="A174" s="23"/>
    </row>
    <row r="175" spans="1:1" ht="13.2" hidden="1">
      <c r="A175" s="23"/>
    </row>
    <row r="176" spans="1:1" ht="13.2" hidden="1">
      <c r="A176" s="23"/>
    </row>
    <row r="177" spans="1:1" ht="13.2" hidden="1">
      <c r="A177" s="23"/>
    </row>
    <row r="178" spans="1:1" ht="13.2" hidden="1">
      <c r="A178" s="23"/>
    </row>
    <row r="179" spans="1:1" ht="13.2" hidden="1">
      <c r="A179" s="23"/>
    </row>
    <row r="180" spans="1:1" ht="13.2" hidden="1">
      <c r="A180" s="23"/>
    </row>
    <row r="181" spans="1:1" ht="13.2" hidden="1">
      <c r="A181" s="23"/>
    </row>
    <row r="182" spans="1:1" ht="13.2" hidden="1">
      <c r="A182" s="23"/>
    </row>
    <row r="183" spans="1:1" ht="13.2" hidden="1">
      <c r="A183" s="23"/>
    </row>
    <row r="184" spans="1:1" ht="13.2" hidden="1">
      <c r="A184" s="23"/>
    </row>
    <row r="185" spans="1:1" ht="13.2" hidden="1">
      <c r="A185" s="23"/>
    </row>
    <row r="186" spans="1:1" ht="13.2" hidden="1">
      <c r="A186" s="23"/>
    </row>
    <row r="187" spans="1:1" ht="13.2" hidden="1">
      <c r="A187" s="23"/>
    </row>
    <row r="188" spans="1:1" ht="13.2" hidden="1">
      <c r="A188" s="23"/>
    </row>
    <row r="189" spans="1:1" ht="13.2" hidden="1">
      <c r="A189" s="23"/>
    </row>
    <row r="190" spans="1:1" ht="13.2" hidden="1">
      <c r="A190" s="23"/>
    </row>
    <row r="191" spans="1:1" ht="13.2" hidden="1">
      <c r="A191" s="23"/>
    </row>
    <row r="192" spans="1:1" ht="13.2" hidden="1">
      <c r="A192" s="23"/>
    </row>
    <row r="193" spans="1:1" ht="13.2" hidden="1">
      <c r="A193" s="23"/>
    </row>
    <row r="194" spans="1:1" ht="13.2" hidden="1">
      <c r="A194" s="23"/>
    </row>
    <row r="195" spans="1:1" ht="13.2" hidden="1">
      <c r="A195" s="23"/>
    </row>
    <row r="196" spans="1:1" ht="13.2" hidden="1">
      <c r="A196" s="23"/>
    </row>
    <row r="197" spans="1:1" ht="13.2" hidden="1">
      <c r="A197" s="23"/>
    </row>
    <row r="198" spans="1:1" ht="13.2" hidden="1">
      <c r="A198" s="23"/>
    </row>
    <row r="199" spans="1:1" ht="13.2" hidden="1">
      <c r="A199" s="23"/>
    </row>
    <row r="200" spans="1:1" ht="13.2" hidden="1">
      <c r="A200" s="23"/>
    </row>
    <row r="201" spans="1:1" ht="13.2" hidden="1">
      <c r="A201" s="23"/>
    </row>
    <row r="202" spans="1:1" ht="13.2" hidden="1">
      <c r="A202" s="23"/>
    </row>
    <row r="203" spans="1:1" ht="13.2" hidden="1">
      <c r="A203" s="23"/>
    </row>
    <row r="204" spans="1:1" ht="13.2" hidden="1">
      <c r="A204" s="23"/>
    </row>
    <row r="205" spans="1:1" ht="13.2" hidden="1">
      <c r="A205" s="23"/>
    </row>
    <row r="206" spans="1:1" ht="13.2" hidden="1">
      <c r="A206" s="23"/>
    </row>
    <row r="207" spans="1:1" ht="13.2" hidden="1">
      <c r="A207" s="23"/>
    </row>
    <row r="208" spans="1:1" ht="13.2" hidden="1">
      <c r="A208" s="23"/>
    </row>
    <row r="209" spans="1:1" ht="13.2" hidden="1">
      <c r="A209" s="23"/>
    </row>
    <row r="210" spans="1:1" ht="13.2" hidden="1">
      <c r="A210" s="23"/>
    </row>
    <row r="211" spans="1:1" ht="13.2" hidden="1">
      <c r="A211" s="23"/>
    </row>
    <row r="212" spans="1:1" ht="13.2" hidden="1">
      <c r="A212" s="23"/>
    </row>
    <row r="213" spans="1:1" ht="13.2" hidden="1">
      <c r="A213" s="23"/>
    </row>
    <row r="214" spans="1:1" ht="13.2" hidden="1">
      <c r="A214" s="23"/>
    </row>
    <row r="215" spans="1:1" ht="13.2" hidden="1">
      <c r="A215" s="23"/>
    </row>
    <row r="216" spans="1:1" ht="13.2" hidden="1">
      <c r="A216" s="23"/>
    </row>
    <row r="217" spans="1:1" ht="13.2" hidden="1">
      <c r="A217" s="23"/>
    </row>
    <row r="218" spans="1:1" ht="13.2" hidden="1">
      <c r="A218" s="23"/>
    </row>
    <row r="219" spans="1:1" ht="13.2" hidden="1">
      <c r="A219" s="23"/>
    </row>
    <row r="220" spans="1:1" ht="13.2" hidden="1">
      <c r="A220" s="23"/>
    </row>
    <row r="221" spans="1:1" ht="13.2" hidden="1">
      <c r="A221" s="23"/>
    </row>
    <row r="222" spans="1:1" ht="13.2" hidden="1">
      <c r="A222" s="23"/>
    </row>
    <row r="223" spans="1:1" ht="13.2" hidden="1">
      <c r="A223" s="23"/>
    </row>
    <row r="224" spans="1:1" ht="13.2" hidden="1">
      <c r="A224" s="23"/>
    </row>
    <row r="225" spans="1:1" ht="13.2" hidden="1">
      <c r="A225" s="23"/>
    </row>
    <row r="226" spans="1:1" ht="13.2" hidden="1">
      <c r="A226" s="23"/>
    </row>
    <row r="227" spans="1:1" ht="13.2" hidden="1">
      <c r="A227" s="23"/>
    </row>
    <row r="228" spans="1:1" ht="13.2" hidden="1">
      <c r="A228" s="23"/>
    </row>
    <row r="229" spans="1:1" ht="13.2" hidden="1">
      <c r="A229" s="23"/>
    </row>
    <row r="230" spans="1:1" ht="13.2" hidden="1">
      <c r="A230" s="23"/>
    </row>
    <row r="231" spans="1:1" ht="13.2" hidden="1">
      <c r="A231" s="23"/>
    </row>
    <row r="232" spans="1:1" ht="13.2" hidden="1">
      <c r="A232" s="23"/>
    </row>
    <row r="233" spans="1:1" ht="13.2" hidden="1">
      <c r="A233" s="23"/>
    </row>
    <row r="234" spans="1:1" ht="13.2" hidden="1">
      <c r="A234" s="23"/>
    </row>
    <row r="235" spans="1:1" ht="13.2" hidden="1">
      <c r="A235" s="23"/>
    </row>
    <row r="236" spans="1:1" ht="13.2" hidden="1">
      <c r="A236" s="23"/>
    </row>
    <row r="237" spans="1:1" ht="13.2" hidden="1">
      <c r="A237" s="23"/>
    </row>
    <row r="238" spans="1:1" ht="13.2" hidden="1">
      <c r="A238" s="23"/>
    </row>
    <row r="239" spans="1:1" ht="13.2" hidden="1">
      <c r="A239" s="23"/>
    </row>
    <row r="240" spans="1:1" ht="13.2" hidden="1">
      <c r="A240" s="23"/>
    </row>
    <row r="241" spans="1:1" ht="13.2" hidden="1">
      <c r="A241" s="23"/>
    </row>
    <row r="242" spans="1:1" ht="13.2" hidden="1">
      <c r="A242" s="23"/>
    </row>
    <row r="243" spans="1:1" ht="13.2" hidden="1">
      <c r="A243" s="23"/>
    </row>
    <row r="244" spans="1:1" ht="13.2" hidden="1">
      <c r="A244" s="23"/>
    </row>
    <row r="245" spans="1:1" ht="13.2" hidden="1">
      <c r="A245" s="23"/>
    </row>
    <row r="246" spans="1:1" ht="13.2" hidden="1">
      <c r="A246" s="23"/>
    </row>
    <row r="247" spans="1:1" ht="13.2" hidden="1">
      <c r="A247" s="23"/>
    </row>
    <row r="248" spans="1:1" ht="13.2" hidden="1">
      <c r="A248" s="23"/>
    </row>
    <row r="249" spans="1:1" ht="13.2" hidden="1">
      <c r="A249" s="23"/>
    </row>
    <row r="250" spans="1:1" ht="13.2" hidden="1">
      <c r="A250" s="23"/>
    </row>
    <row r="251" spans="1:1" ht="13.2" hidden="1">
      <c r="A251" s="23"/>
    </row>
    <row r="252" spans="1:1" ht="13.2" hidden="1">
      <c r="A252" s="23"/>
    </row>
    <row r="253" spans="1:1" ht="13.2" hidden="1">
      <c r="A253" s="23"/>
    </row>
    <row r="254" spans="1:1" ht="13.2" hidden="1">
      <c r="A254" s="23"/>
    </row>
    <row r="255" spans="1:1" ht="13.2" hidden="1">
      <c r="A255" s="23"/>
    </row>
    <row r="256" spans="1:1" ht="13.2" hidden="1">
      <c r="A256" s="23"/>
    </row>
    <row r="257" spans="1:1" ht="13.2" hidden="1">
      <c r="A257" s="23"/>
    </row>
    <row r="258" spans="1:1" ht="13.2" hidden="1">
      <c r="A258" s="23"/>
    </row>
    <row r="259" spans="1:1" ht="13.2" hidden="1">
      <c r="A259" s="23"/>
    </row>
    <row r="260" spans="1:1" ht="13.2" hidden="1">
      <c r="A260" s="23"/>
    </row>
    <row r="261" spans="1:1" ht="13.2" hidden="1">
      <c r="A261" s="23"/>
    </row>
    <row r="262" spans="1:1" ht="13.2" hidden="1">
      <c r="A262" s="23"/>
    </row>
    <row r="263" spans="1:1" ht="13.2" hidden="1">
      <c r="A263" s="23"/>
    </row>
    <row r="264" spans="1:1" ht="13.2" hidden="1">
      <c r="A264" s="23"/>
    </row>
    <row r="265" spans="1:1" ht="13.2" hidden="1">
      <c r="A265" s="23"/>
    </row>
    <row r="266" spans="1:1" ht="13.2" hidden="1">
      <c r="A266" s="23"/>
    </row>
    <row r="267" spans="1:1" ht="13.2" hidden="1">
      <c r="A267" s="23"/>
    </row>
    <row r="268" spans="1:1" ht="13.2" hidden="1">
      <c r="A268" s="23"/>
    </row>
    <row r="269" spans="1:1" ht="13.2" hidden="1">
      <c r="A269" s="23"/>
    </row>
    <row r="270" spans="1:1" ht="13.2" hidden="1">
      <c r="A270" s="23"/>
    </row>
    <row r="271" spans="1:1" ht="13.2" hidden="1">
      <c r="A271" s="23"/>
    </row>
    <row r="272" spans="1:1" ht="13.2" hidden="1">
      <c r="A272" s="23"/>
    </row>
    <row r="273" spans="1:1" ht="13.2" hidden="1">
      <c r="A273" s="23"/>
    </row>
    <row r="274" spans="1:1" ht="13.2" hidden="1">
      <c r="A274" s="23"/>
    </row>
    <row r="275" spans="1:1" ht="13.2" hidden="1">
      <c r="A275" s="23"/>
    </row>
    <row r="276" spans="1:1" ht="13.2" hidden="1">
      <c r="A276" s="23"/>
    </row>
    <row r="277" spans="1:1" ht="13.2" hidden="1">
      <c r="A277" s="23"/>
    </row>
    <row r="278" spans="1:1" ht="13.2" hidden="1">
      <c r="A278" s="23"/>
    </row>
    <row r="279" spans="1:1" ht="13.2" hidden="1">
      <c r="A279" s="23"/>
    </row>
    <row r="280" spans="1:1" ht="13.2" hidden="1">
      <c r="A280" s="23"/>
    </row>
    <row r="281" spans="1:1" ht="13.2" hidden="1">
      <c r="A281" s="23"/>
    </row>
    <row r="282" spans="1:1" ht="13.2" hidden="1">
      <c r="A282" s="23"/>
    </row>
    <row r="283" spans="1:1" ht="13.2" hidden="1">
      <c r="A283" s="23"/>
    </row>
    <row r="284" spans="1:1" ht="13.2" hidden="1">
      <c r="A284" s="23"/>
    </row>
    <row r="285" spans="1:1" ht="13.2" hidden="1">
      <c r="A285" s="23"/>
    </row>
    <row r="286" spans="1:1" ht="13.2" hidden="1">
      <c r="A286" s="23"/>
    </row>
    <row r="287" spans="1:1" ht="13.2" hidden="1">
      <c r="A287" s="23"/>
    </row>
    <row r="288" spans="1:1" ht="13.2" hidden="1">
      <c r="A288" s="23"/>
    </row>
    <row r="289" spans="1:1" ht="13.2" hidden="1">
      <c r="A289" s="23"/>
    </row>
    <row r="290" spans="1:1" ht="13.2" hidden="1">
      <c r="A290" s="23"/>
    </row>
    <row r="291" spans="1:1" ht="13.2" hidden="1">
      <c r="A291" s="23"/>
    </row>
    <row r="292" spans="1:1" ht="13.2" hidden="1">
      <c r="A292" s="23"/>
    </row>
    <row r="293" spans="1:1" ht="13.2" hidden="1">
      <c r="A293" s="23"/>
    </row>
    <row r="294" spans="1:1" ht="13.2" hidden="1">
      <c r="A294" s="23"/>
    </row>
    <row r="295" spans="1:1" ht="13.2" hidden="1">
      <c r="A295" s="23"/>
    </row>
    <row r="296" spans="1:1" ht="13.2" hidden="1">
      <c r="A296" s="23"/>
    </row>
    <row r="297" spans="1:1" ht="13.2" hidden="1">
      <c r="A297" s="23"/>
    </row>
    <row r="298" spans="1:1" ht="13.2" hidden="1">
      <c r="A298" s="23"/>
    </row>
    <row r="299" spans="1:1" ht="13.2" hidden="1">
      <c r="A299" s="23"/>
    </row>
    <row r="300" spans="1:1" ht="13.2" hidden="1">
      <c r="A300" s="23"/>
    </row>
    <row r="301" spans="1:1" ht="13.2" hidden="1">
      <c r="A301" s="23"/>
    </row>
    <row r="302" spans="1:1" ht="13.2" hidden="1">
      <c r="A302" s="23"/>
    </row>
    <row r="303" spans="1:1" ht="13.2" hidden="1">
      <c r="A303" s="23"/>
    </row>
    <row r="304" spans="1:1" ht="13.2" hidden="1">
      <c r="A304" s="23"/>
    </row>
    <row r="305" spans="1:1" ht="13.2" hidden="1">
      <c r="A305" s="23"/>
    </row>
    <row r="306" spans="1:1" ht="13.2" hidden="1">
      <c r="A306" s="23"/>
    </row>
    <row r="307" spans="1:1" ht="13.2" hidden="1">
      <c r="A307" s="23"/>
    </row>
    <row r="308" spans="1:1" ht="13.2" hidden="1">
      <c r="A308" s="23"/>
    </row>
    <row r="309" spans="1:1" ht="13.2" hidden="1">
      <c r="A309" s="23"/>
    </row>
    <row r="310" spans="1:1" ht="13.2" hidden="1">
      <c r="A310" s="23"/>
    </row>
    <row r="311" spans="1:1" ht="13.2" hidden="1">
      <c r="A311" s="23"/>
    </row>
    <row r="312" spans="1:1" ht="13.2" hidden="1">
      <c r="A312" s="23"/>
    </row>
    <row r="313" spans="1:1" ht="13.2" hidden="1">
      <c r="A313" s="23"/>
    </row>
    <row r="314" spans="1:1" ht="13.2" hidden="1">
      <c r="A314" s="23"/>
    </row>
    <row r="315" spans="1:1" ht="13.2" hidden="1">
      <c r="A315" s="23"/>
    </row>
    <row r="316" spans="1:1" ht="13.2" hidden="1">
      <c r="A316" s="23"/>
    </row>
    <row r="317" spans="1:1" ht="13.2" hidden="1">
      <c r="A317" s="23"/>
    </row>
    <row r="318" spans="1:1" ht="13.2" hidden="1">
      <c r="A318" s="23"/>
    </row>
    <row r="319" spans="1:1" ht="13.2" hidden="1">
      <c r="A319" s="23"/>
    </row>
    <row r="320" spans="1:1" ht="13.2" hidden="1">
      <c r="A320" s="23"/>
    </row>
    <row r="321" spans="1:1" ht="13.2" hidden="1">
      <c r="A321" s="23"/>
    </row>
    <row r="322" spans="1:1" ht="13.2" hidden="1">
      <c r="A322" s="23"/>
    </row>
    <row r="323" spans="1:1" ht="13.2" hidden="1">
      <c r="A323" s="23"/>
    </row>
    <row r="324" spans="1:1" ht="13.2" hidden="1">
      <c r="A324" s="23"/>
    </row>
    <row r="325" spans="1:1" ht="13.2" hidden="1">
      <c r="A325" s="23"/>
    </row>
    <row r="326" spans="1:1" ht="13.2" hidden="1">
      <c r="A326" s="23"/>
    </row>
    <row r="327" spans="1:1" ht="13.2" hidden="1">
      <c r="A327" s="23"/>
    </row>
    <row r="328" spans="1:1" ht="13.2" hidden="1">
      <c r="A328" s="23"/>
    </row>
    <row r="329" spans="1:1" ht="13.2" hidden="1">
      <c r="A329" s="23"/>
    </row>
    <row r="330" spans="1:1" ht="13.2" hidden="1">
      <c r="A330" s="23"/>
    </row>
    <row r="331" spans="1:1" ht="13.2" hidden="1">
      <c r="A331" s="23"/>
    </row>
    <row r="332" spans="1:1" ht="13.2" hidden="1">
      <c r="A332" s="23"/>
    </row>
    <row r="333" spans="1:1" ht="13.2" hidden="1">
      <c r="A333" s="23"/>
    </row>
    <row r="334" spans="1:1" ht="13.2" hidden="1">
      <c r="A334" s="23"/>
    </row>
    <row r="335" spans="1:1" ht="13.2" hidden="1">
      <c r="A335" s="23"/>
    </row>
    <row r="336" spans="1:1" ht="13.2" hidden="1">
      <c r="A336" s="23"/>
    </row>
    <row r="337" spans="1:1" ht="13.2" hidden="1">
      <c r="A337" s="23"/>
    </row>
    <row r="338" spans="1:1" ht="13.2" hidden="1">
      <c r="A338" s="23"/>
    </row>
    <row r="339" spans="1:1" ht="13.2" hidden="1">
      <c r="A339" s="23"/>
    </row>
    <row r="340" spans="1:1" ht="13.2" hidden="1">
      <c r="A340" s="23"/>
    </row>
    <row r="341" spans="1:1" ht="13.2" hidden="1">
      <c r="A341" s="23"/>
    </row>
    <row r="342" spans="1:1" ht="13.2" hidden="1">
      <c r="A342" s="23"/>
    </row>
    <row r="343" spans="1:1" ht="13.2" hidden="1">
      <c r="A343" s="23"/>
    </row>
    <row r="344" spans="1:1" ht="13.2" hidden="1">
      <c r="A344" s="23"/>
    </row>
    <row r="345" spans="1:1" ht="13.2" hidden="1">
      <c r="A345" s="23"/>
    </row>
    <row r="346" spans="1:1" ht="13.2" hidden="1">
      <c r="A346" s="23"/>
    </row>
    <row r="347" spans="1:1" ht="13.2" hidden="1">
      <c r="A347" s="23"/>
    </row>
    <row r="348" spans="1:1" ht="13.2" hidden="1">
      <c r="A348" s="23"/>
    </row>
    <row r="349" spans="1:1" ht="13.2" hidden="1">
      <c r="A349" s="23"/>
    </row>
    <row r="350" spans="1:1" ht="13.2" hidden="1">
      <c r="A350" s="23"/>
    </row>
    <row r="351" spans="1:1" ht="13.2" hidden="1">
      <c r="A351" s="23"/>
    </row>
    <row r="352" spans="1:1" ht="13.2" hidden="1">
      <c r="A352" s="23"/>
    </row>
    <row r="353" spans="1:1" ht="13.2" hidden="1">
      <c r="A353" s="23"/>
    </row>
    <row r="354" spans="1:1" ht="13.2" hidden="1">
      <c r="A354" s="23"/>
    </row>
    <row r="355" spans="1:1" ht="13.2" hidden="1">
      <c r="A355" s="23"/>
    </row>
    <row r="356" spans="1:1" ht="13.2" hidden="1">
      <c r="A356" s="23"/>
    </row>
    <row r="357" spans="1:1" ht="13.2" hidden="1">
      <c r="A357" s="23"/>
    </row>
    <row r="358" spans="1:1" ht="13.2" hidden="1">
      <c r="A358" s="23"/>
    </row>
    <row r="359" spans="1:1" ht="13.2" hidden="1">
      <c r="A359" s="23"/>
    </row>
    <row r="360" spans="1:1" ht="13.2" hidden="1">
      <c r="A360" s="23"/>
    </row>
    <row r="361" spans="1:1" ht="13.2" hidden="1">
      <c r="A361" s="23"/>
    </row>
    <row r="362" spans="1:1" ht="13.2" hidden="1">
      <c r="A362" s="23"/>
    </row>
    <row r="363" spans="1:1" ht="13.2" hidden="1">
      <c r="A363" s="23"/>
    </row>
    <row r="364" spans="1:1" ht="13.2" hidden="1">
      <c r="A364" s="23"/>
    </row>
    <row r="365" spans="1:1" ht="13.2" hidden="1">
      <c r="A365" s="23"/>
    </row>
    <row r="366" spans="1:1" ht="13.2" hidden="1">
      <c r="A366" s="23"/>
    </row>
    <row r="367" spans="1:1" ht="13.2" hidden="1">
      <c r="A367" s="23"/>
    </row>
    <row r="368" spans="1:1" ht="13.2" hidden="1">
      <c r="A368" s="23"/>
    </row>
    <row r="369" spans="1:1" ht="13.2" hidden="1">
      <c r="A369" s="23"/>
    </row>
    <row r="370" spans="1:1" ht="13.2" hidden="1">
      <c r="A370" s="23"/>
    </row>
    <row r="371" spans="1:1" ht="13.2" hidden="1">
      <c r="A371" s="23"/>
    </row>
    <row r="372" spans="1:1" ht="13.2" hidden="1">
      <c r="A372" s="23"/>
    </row>
    <row r="373" spans="1:1" ht="13.2" hidden="1">
      <c r="A373" s="23"/>
    </row>
    <row r="374" spans="1:1" ht="13.2" hidden="1">
      <c r="A374" s="23"/>
    </row>
    <row r="375" spans="1:1" ht="13.2" hidden="1">
      <c r="A375" s="23"/>
    </row>
    <row r="376" spans="1:1" ht="13.2" hidden="1">
      <c r="A376" s="23"/>
    </row>
    <row r="377" spans="1:1" ht="13.2" hidden="1">
      <c r="A377" s="23"/>
    </row>
    <row r="378" spans="1:1" ht="13.2" hidden="1">
      <c r="A378" s="23"/>
    </row>
    <row r="379" spans="1:1" ht="13.2" hidden="1">
      <c r="A379" s="23"/>
    </row>
    <row r="380" spans="1:1" ht="13.2" hidden="1">
      <c r="A380" s="23"/>
    </row>
    <row r="381" spans="1:1" ht="13.2" hidden="1">
      <c r="A381" s="23"/>
    </row>
    <row r="382" spans="1:1" ht="13.2" hidden="1">
      <c r="A382" s="23"/>
    </row>
    <row r="383" spans="1:1" ht="13.2" hidden="1">
      <c r="A383" s="23"/>
    </row>
    <row r="384" spans="1:1" ht="13.2" hidden="1">
      <c r="A384" s="23"/>
    </row>
    <row r="385" spans="1:1" ht="13.2" hidden="1">
      <c r="A385" s="23"/>
    </row>
    <row r="386" spans="1:1" ht="13.2" hidden="1">
      <c r="A386" s="23"/>
    </row>
    <row r="387" spans="1:1" ht="13.2" hidden="1">
      <c r="A387" s="23"/>
    </row>
    <row r="388" spans="1:1" ht="13.2" hidden="1">
      <c r="A388" s="23"/>
    </row>
    <row r="389" spans="1:1" ht="13.2" hidden="1">
      <c r="A389" s="23"/>
    </row>
    <row r="390" spans="1:1" ht="13.2" hidden="1">
      <c r="A390" s="23"/>
    </row>
    <row r="391" spans="1:1" ht="13.2" hidden="1">
      <c r="A391" s="23"/>
    </row>
    <row r="392" spans="1:1" ht="13.2" hidden="1">
      <c r="A392" s="23"/>
    </row>
    <row r="393" spans="1:1" ht="13.2" hidden="1">
      <c r="A393" s="23"/>
    </row>
    <row r="394" spans="1:1" ht="13.2" hidden="1">
      <c r="A394" s="23"/>
    </row>
    <row r="395" spans="1:1" ht="13.2" hidden="1">
      <c r="A395" s="23"/>
    </row>
    <row r="396" spans="1:1" ht="13.2" hidden="1">
      <c r="A396" s="23"/>
    </row>
    <row r="397" spans="1:1" ht="13.2" hidden="1">
      <c r="A397" s="23"/>
    </row>
    <row r="398" spans="1:1" ht="13.2" hidden="1">
      <c r="A398" s="23"/>
    </row>
    <row r="399" spans="1:1" ht="13.2" hidden="1">
      <c r="A399" s="23"/>
    </row>
    <row r="400" spans="1:1" ht="13.2" hidden="1">
      <c r="A400" s="23"/>
    </row>
    <row r="401" spans="1:1" ht="13.2" hidden="1">
      <c r="A401" s="23"/>
    </row>
    <row r="402" spans="1:1" ht="13.2" hidden="1">
      <c r="A402" s="23"/>
    </row>
    <row r="403" spans="1:1" ht="13.2" hidden="1">
      <c r="A403" s="23"/>
    </row>
    <row r="404" spans="1:1" ht="13.2" hidden="1">
      <c r="A404" s="23"/>
    </row>
    <row r="405" spans="1:1" ht="13.2" hidden="1">
      <c r="A405" s="23"/>
    </row>
    <row r="406" spans="1:1" ht="13.2" hidden="1">
      <c r="A406" s="23"/>
    </row>
    <row r="407" spans="1:1" ht="13.2" hidden="1">
      <c r="A407" s="23"/>
    </row>
    <row r="408" spans="1:1" ht="13.2" hidden="1">
      <c r="A408" s="23"/>
    </row>
    <row r="409" spans="1:1" ht="13.2" hidden="1">
      <c r="A409" s="23"/>
    </row>
    <row r="410" spans="1:1" ht="13.2" hidden="1">
      <c r="A410" s="23"/>
    </row>
    <row r="411" spans="1:1" ht="13.2" hidden="1">
      <c r="A411" s="23"/>
    </row>
    <row r="412" spans="1:1" ht="13.2" hidden="1">
      <c r="A412" s="23"/>
    </row>
    <row r="413" spans="1:1" ht="13.2" hidden="1">
      <c r="A413" s="23"/>
    </row>
    <row r="414" spans="1:1" ht="13.2" hidden="1">
      <c r="A414" s="23"/>
    </row>
    <row r="415" spans="1:1" ht="13.2" hidden="1">
      <c r="A415" s="23"/>
    </row>
    <row r="416" spans="1:1" ht="13.2" hidden="1">
      <c r="A416" s="23"/>
    </row>
    <row r="417" spans="1:1" ht="13.2" hidden="1">
      <c r="A417" s="23"/>
    </row>
    <row r="418" spans="1:1" ht="13.2" hidden="1">
      <c r="A418" s="23"/>
    </row>
    <row r="419" spans="1:1" ht="13.2" hidden="1">
      <c r="A419" s="23"/>
    </row>
    <row r="420" spans="1:1" ht="13.2" hidden="1">
      <c r="A420" s="23"/>
    </row>
    <row r="421" spans="1:1" ht="13.2" hidden="1">
      <c r="A421" s="23"/>
    </row>
    <row r="422" spans="1:1" ht="13.2" hidden="1">
      <c r="A422" s="23"/>
    </row>
    <row r="423" spans="1:1" ht="13.2" hidden="1">
      <c r="A423" s="23"/>
    </row>
    <row r="424" spans="1:1" ht="13.2" hidden="1">
      <c r="A424" s="23"/>
    </row>
    <row r="425" spans="1:1" ht="13.2" hidden="1">
      <c r="A425" s="23"/>
    </row>
    <row r="426" spans="1:1" ht="13.2" hidden="1">
      <c r="A426" s="23"/>
    </row>
    <row r="427" spans="1:1" ht="13.2" hidden="1">
      <c r="A427" s="23"/>
    </row>
    <row r="428" spans="1:1" ht="13.2" hidden="1">
      <c r="A428" s="23"/>
    </row>
    <row r="429" spans="1:1" ht="13.2" hidden="1">
      <c r="A429" s="23"/>
    </row>
    <row r="430" spans="1:1" ht="13.2" hidden="1">
      <c r="A430" s="23"/>
    </row>
    <row r="431" spans="1:1" ht="13.2" hidden="1">
      <c r="A431" s="23"/>
    </row>
    <row r="432" spans="1:1" ht="13.2" hidden="1">
      <c r="A432" s="23"/>
    </row>
    <row r="433" spans="1:1" ht="13.2" hidden="1">
      <c r="A433" s="23"/>
    </row>
    <row r="434" spans="1:1" ht="13.2" hidden="1">
      <c r="A434" s="23"/>
    </row>
    <row r="435" spans="1:1" ht="13.2" hidden="1">
      <c r="A435" s="23"/>
    </row>
    <row r="436" spans="1:1" ht="13.2" hidden="1">
      <c r="A436" s="23"/>
    </row>
    <row r="437" spans="1:1" ht="13.2" hidden="1">
      <c r="A437" s="23"/>
    </row>
    <row r="438" spans="1:1" ht="13.2" hidden="1">
      <c r="A438" s="23"/>
    </row>
    <row r="439" spans="1:1" ht="13.2" hidden="1">
      <c r="A439" s="23"/>
    </row>
    <row r="440" spans="1:1" ht="13.2" hidden="1">
      <c r="A440" s="23"/>
    </row>
    <row r="441" spans="1:1" ht="13.2" hidden="1">
      <c r="A441" s="23"/>
    </row>
    <row r="442" spans="1:1" ht="13.2" hidden="1">
      <c r="A442" s="23"/>
    </row>
    <row r="443" spans="1:1" ht="13.2" hidden="1">
      <c r="A443" s="23"/>
    </row>
    <row r="444" spans="1:1" ht="13.2" hidden="1">
      <c r="A444" s="23"/>
    </row>
    <row r="445" spans="1:1" ht="13.2" hidden="1">
      <c r="A445" s="23"/>
    </row>
    <row r="446" spans="1:1" ht="13.2" hidden="1">
      <c r="A446" s="23"/>
    </row>
    <row r="447" spans="1:1" ht="13.2" hidden="1">
      <c r="A447" s="23"/>
    </row>
    <row r="448" spans="1:1" ht="13.2" hidden="1">
      <c r="A448" s="23"/>
    </row>
    <row r="449" spans="1:1" ht="13.2" hidden="1">
      <c r="A449" s="23"/>
    </row>
    <row r="450" spans="1:1" ht="13.2" hidden="1">
      <c r="A450" s="23"/>
    </row>
    <row r="451" spans="1:1" ht="13.2" hidden="1">
      <c r="A451" s="23"/>
    </row>
    <row r="452" spans="1:1" ht="13.2" hidden="1">
      <c r="A452" s="23"/>
    </row>
    <row r="453" spans="1:1" ht="13.2" hidden="1">
      <c r="A453" s="23"/>
    </row>
    <row r="454" spans="1:1" ht="13.2" hidden="1">
      <c r="A454" s="23"/>
    </row>
    <row r="455" spans="1:1" ht="13.2" hidden="1">
      <c r="A455" s="23"/>
    </row>
    <row r="456" spans="1:1" ht="13.2" hidden="1">
      <c r="A456" s="23"/>
    </row>
    <row r="457" spans="1:1" ht="13.2" hidden="1">
      <c r="A457" s="23"/>
    </row>
    <row r="458" spans="1:1" ht="13.2" hidden="1">
      <c r="A458" s="23"/>
    </row>
    <row r="459" spans="1:1" ht="13.2" hidden="1">
      <c r="A459" s="23"/>
    </row>
    <row r="460" spans="1:1" ht="13.2" hidden="1">
      <c r="A460" s="23"/>
    </row>
    <row r="461" spans="1:1" ht="13.2" hidden="1">
      <c r="A461" s="23"/>
    </row>
    <row r="462" spans="1:1" ht="13.2" hidden="1">
      <c r="A462" s="23"/>
    </row>
    <row r="463" spans="1:1" ht="13.2" hidden="1">
      <c r="A463" s="23"/>
    </row>
    <row r="464" spans="1:1" ht="13.2" hidden="1">
      <c r="A464" s="23"/>
    </row>
    <row r="465" spans="1:1" ht="13.2" hidden="1">
      <c r="A465" s="23"/>
    </row>
    <row r="466" spans="1:1" ht="13.2" hidden="1">
      <c r="A466" s="23"/>
    </row>
    <row r="467" spans="1:1" ht="13.2" hidden="1">
      <c r="A467" s="23"/>
    </row>
    <row r="468" spans="1:1" ht="13.2" hidden="1">
      <c r="A468" s="23"/>
    </row>
    <row r="469" spans="1:1" ht="13.2" hidden="1">
      <c r="A469" s="23"/>
    </row>
    <row r="470" spans="1:1" ht="13.2" hidden="1">
      <c r="A470" s="23"/>
    </row>
    <row r="471" spans="1:1" ht="13.2" hidden="1">
      <c r="A471" s="23"/>
    </row>
    <row r="472" spans="1:1" ht="13.2" hidden="1">
      <c r="A472" s="23"/>
    </row>
    <row r="473" spans="1:1" ht="13.2" hidden="1">
      <c r="A473" s="23"/>
    </row>
    <row r="474" spans="1:1" ht="13.2" hidden="1">
      <c r="A474" s="23"/>
    </row>
    <row r="475" spans="1:1" ht="13.2" hidden="1">
      <c r="A475" s="23"/>
    </row>
    <row r="476" spans="1:1" ht="13.2" hidden="1">
      <c r="A476" s="23"/>
    </row>
    <row r="477" spans="1:1" ht="13.2" hidden="1">
      <c r="A477" s="23"/>
    </row>
    <row r="478" spans="1:1" ht="13.2" hidden="1">
      <c r="A478" s="23"/>
    </row>
    <row r="479" spans="1:1" ht="13.2" hidden="1">
      <c r="A479" s="23"/>
    </row>
    <row r="480" spans="1:1" ht="13.2" hidden="1">
      <c r="A480" s="23"/>
    </row>
    <row r="481" spans="1:1" ht="13.2" hidden="1">
      <c r="A481" s="23"/>
    </row>
    <row r="482" spans="1:1" ht="13.2" hidden="1">
      <c r="A482" s="23"/>
    </row>
    <row r="483" spans="1:1" ht="13.2" hidden="1">
      <c r="A483" s="23"/>
    </row>
    <row r="484" spans="1:1" ht="13.2" hidden="1">
      <c r="A484" s="23"/>
    </row>
    <row r="485" spans="1:1" ht="13.2" hidden="1">
      <c r="A485" s="23"/>
    </row>
    <row r="486" spans="1:1" ht="13.2" hidden="1">
      <c r="A486" s="23"/>
    </row>
    <row r="487" spans="1:1" ht="13.2" hidden="1">
      <c r="A487" s="23"/>
    </row>
    <row r="488" spans="1:1" ht="13.2" hidden="1">
      <c r="A488" s="23"/>
    </row>
    <row r="489" spans="1:1" ht="13.2" hidden="1">
      <c r="A489" s="23"/>
    </row>
    <row r="490" spans="1:1" ht="13.2" hidden="1">
      <c r="A490" s="23"/>
    </row>
    <row r="491" spans="1:1" ht="13.2" hidden="1">
      <c r="A491" s="23"/>
    </row>
    <row r="492" spans="1:1" ht="13.2" hidden="1">
      <c r="A492" s="23"/>
    </row>
    <row r="493" spans="1:1" ht="13.2" hidden="1">
      <c r="A493" s="23"/>
    </row>
    <row r="494" spans="1:1" ht="13.2" hidden="1">
      <c r="A494" s="23"/>
    </row>
    <row r="495" spans="1:1" ht="13.2" hidden="1">
      <c r="A495" s="23"/>
    </row>
    <row r="496" spans="1:1" ht="13.2" hidden="1">
      <c r="A496" s="23"/>
    </row>
    <row r="497" spans="1:1" ht="13.2" hidden="1">
      <c r="A497" s="23"/>
    </row>
    <row r="498" spans="1:1" ht="13.2" hidden="1">
      <c r="A498" s="23"/>
    </row>
    <row r="499" spans="1:1" ht="13.2" hidden="1">
      <c r="A499" s="23"/>
    </row>
    <row r="500" spans="1:1" ht="13.2" hidden="1">
      <c r="A500" s="23"/>
    </row>
    <row r="501" spans="1:1" ht="13.2" hidden="1">
      <c r="A501" s="23"/>
    </row>
    <row r="502" spans="1:1" ht="13.2" hidden="1">
      <c r="A502" s="23"/>
    </row>
    <row r="503" spans="1:1" ht="13.2" hidden="1">
      <c r="A503" s="23"/>
    </row>
    <row r="504" spans="1:1" ht="13.2" hidden="1">
      <c r="A504" s="23"/>
    </row>
    <row r="505" spans="1:1" ht="13.2" hidden="1">
      <c r="A505" s="23"/>
    </row>
    <row r="506" spans="1:1" ht="13.2" hidden="1">
      <c r="A506" s="23"/>
    </row>
    <row r="507" spans="1:1" ht="13.2" hidden="1">
      <c r="A507" s="23"/>
    </row>
    <row r="508" spans="1:1" ht="13.2" hidden="1">
      <c r="A508" s="23"/>
    </row>
    <row r="509" spans="1:1" ht="13.2" hidden="1">
      <c r="A509" s="23"/>
    </row>
    <row r="510" spans="1:1" ht="13.2" hidden="1">
      <c r="A510" s="23"/>
    </row>
    <row r="511" spans="1:1" ht="13.2" hidden="1">
      <c r="A511" s="23"/>
    </row>
    <row r="512" spans="1:1" ht="13.2" hidden="1">
      <c r="A512" s="23"/>
    </row>
    <row r="513" spans="1:1" ht="13.2" hidden="1">
      <c r="A513" s="23"/>
    </row>
    <row r="514" spans="1:1" ht="13.2" hidden="1">
      <c r="A514" s="23"/>
    </row>
    <row r="515" spans="1:1" ht="13.2" hidden="1">
      <c r="A515" s="23"/>
    </row>
    <row r="516" spans="1:1" ht="13.2" hidden="1">
      <c r="A516" s="23"/>
    </row>
    <row r="517" spans="1:1" ht="13.2" hidden="1">
      <c r="A517" s="23"/>
    </row>
    <row r="518" spans="1:1" ht="13.2" hidden="1">
      <c r="A518" s="23"/>
    </row>
    <row r="519" spans="1:1" ht="13.2" hidden="1">
      <c r="A519" s="23"/>
    </row>
    <row r="520" spans="1:1" ht="13.2" hidden="1">
      <c r="A520" s="23"/>
    </row>
    <row r="521" spans="1:1" ht="13.2" hidden="1">
      <c r="A521" s="23"/>
    </row>
    <row r="522" spans="1:1" ht="13.2" hidden="1">
      <c r="A522" s="23"/>
    </row>
    <row r="523" spans="1:1" ht="13.2" hidden="1">
      <c r="A523" s="23"/>
    </row>
    <row r="524" spans="1:1" ht="13.2" hidden="1">
      <c r="A524" s="23"/>
    </row>
    <row r="525" spans="1:1" ht="13.2" hidden="1">
      <c r="A525" s="23"/>
    </row>
    <row r="526" spans="1:1" ht="13.2" hidden="1">
      <c r="A526" s="23"/>
    </row>
    <row r="527" spans="1:1" ht="13.2" hidden="1">
      <c r="A527" s="23"/>
    </row>
    <row r="528" spans="1:1" ht="13.2" hidden="1">
      <c r="A528" s="23"/>
    </row>
    <row r="529" spans="1:1" ht="13.2" hidden="1">
      <c r="A529" s="23"/>
    </row>
    <row r="530" spans="1:1" ht="13.2" hidden="1">
      <c r="A530" s="23"/>
    </row>
    <row r="531" spans="1:1" ht="13.2" hidden="1">
      <c r="A531" s="23"/>
    </row>
    <row r="532" spans="1:1" ht="13.2" hidden="1">
      <c r="A532" s="23"/>
    </row>
    <row r="533" spans="1:1" ht="13.2" hidden="1">
      <c r="A533" s="23"/>
    </row>
    <row r="534" spans="1:1" ht="13.2" hidden="1">
      <c r="A534" s="23"/>
    </row>
    <row r="535" spans="1:1" ht="13.2" hidden="1">
      <c r="A535" s="23"/>
    </row>
    <row r="536" spans="1:1" ht="13.2" hidden="1">
      <c r="A536" s="23"/>
    </row>
    <row r="537" spans="1:1" ht="13.2" hidden="1">
      <c r="A537" s="23"/>
    </row>
    <row r="538" spans="1:1" ht="13.2" hidden="1">
      <c r="A538" s="23"/>
    </row>
    <row r="539" spans="1:1" ht="13.2" hidden="1">
      <c r="A539" s="23"/>
    </row>
    <row r="540" spans="1:1" ht="13.2" hidden="1">
      <c r="A540" s="23"/>
    </row>
    <row r="541" spans="1:1" ht="13.2" hidden="1">
      <c r="A541" s="23"/>
    </row>
    <row r="542" spans="1:1" ht="13.2" hidden="1">
      <c r="A542" s="23"/>
    </row>
    <row r="543" spans="1:1" ht="13.2" hidden="1">
      <c r="A543" s="23"/>
    </row>
    <row r="544" spans="1:1" ht="13.2" hidden="1">
      <c r="A544" s="23"/>
    </row>
    <row r="545" spans="1:1" ht="13.2" hidden="1">
      <c r="A545" s="23"/>
    </row>
    <row r="546" spans="1:1" ht="13.2" hidden="1">
      <c r="A546" s="23"/>
    </row>
    <row r="547" spans="1:1" ht="13.2" hidden="1">
      <c r="A547" s="23"/>
    </row>
    <row r="548" spans="1:1" ht="13.2" hidden="1">
      <c r="A548" s="23"/>
    </row>
    <row r="549" spans="1:1" ht="13.2" hidden="1">
      <c r="A549" s="23"/>
    </row>
    <row r="550" spans="1:1" ht="13.2" hidden="1">
      <c r="A550" s="23"/>
    </row>
    <row r="551" spans="1:1" ht="13.2" hidden="1">
      <c r="A551" s="23"/>
    </row>
    <row r="552" spans="1:1" ht="13.2" hidden="1">
      <c r="A552" s="23"/>
    </row>
    <row r="553" spans="1:1" ht="13.2" hidden="1">
      <c r="A553" s="23"/>
    </row>
    <row r="554" spans="1:1" ht="13.2" hidden="1">
      <c r="A554" s="23"/>
    </row>
    <row r="555" spans="1:1" ht="13.2" hidden="1">
      <c r="A555" s="23"/>
    </row>
    <row r="556" spans="1:1" ht="13.2" hidden="1">
      <c r="A556" s="23"/>
    </row>
    <row r="557" spans="1:1" ht="13.2" hidden="1">
      <c r="A557" s="23"/>
    </row>
    <row r="558" spans="1:1" ht="13.2" hidden="1">
      <c r="A558" s="23"/>
    </row>
    <row r="559" spans="1:1" ht="13.2" hidden="1">
      <c r="A559" s="23"/>
    </row>
    <row r="560" spans="1:1" ht="13.2" hidden="1">
      <c r="A560" s="23"/>
    </row>
    <row r="561" spans="1:1" ht="13.2" hidden="1">
      <c r="A561" s="23"/>
    </row>
    <row r="562" spans="1:1" ht="13.2" hidden="1">
      <c r="A562" s="23"/>
    </row>
    <row r="563" spans="1:1" ht="13.2" hidden="1">
      <c r="A563" s="23"/>
    </row>
    <row r="564" spans="1:1" ht="13.2" hidden="1">
      <c r="A564" s="23"/>
    </row>
    <row r="565" spans="1:1" ht="13.2" hidden="1">
      <c r="A565" s="23"/>
    </row>
    <row r="566" spans="1:1" ht="13.2" hidden="1">
      <c r="A566" s="23"/>
    </row>
    <row r="567" spans="1:1" ht="13.2" hidden="1">
      <c r="A567" s="23"/>
    </row>
    <row r="568" spans="1:1" ht="13.2" hidden="1">
      <c r="A568" s="23"/>
    </row>
    <row r="569" spans="1:1" ht="13.2" hidden="1">
      <c r="A569" s="23"/>
    </row>
    <row r="570" spans="1:1" ht="13.2" hidden="1">
      <c r="A570" s="23"/>
    </row>
    <row r="571" spans="1:1" ht="13.2" hidden="1">
      <c r="A571" s="23"/>
    </row>
    <row r="572" spans="1:1" ht="13.2" hidden="1">
      <c r="A572" s="23"/>
    </row>
    <row r="573" spans="1:1" ht="13.2" hidden="1">
      <c r="A573" s="23"/>
    </row>
    <row r="574" spans="1:1" ht="13.2" hidden="1">
      <c r="A574" s="23"/>
    </row>
    <row r="575" spans="1:1" ht="13.2" hidden="1">
      <c r="A575" s="23"/>
    </row>
    <row r="576" spans="1:1" ht="13.2" hidden="1">
      <c r="A576" s="23"/>
    </row>
    <row r="577" spans="1:1" ht="13.2" hidden="1">
      <c r="A577" s="23"/>
    </row>
    <row r="578" spans="1:1" ht="13.2" hidden="1">
      <c r="A578" s="23"/>
    </row>
    <row r="579" spans="1:1" ht="13.2" hidden="1">
      <c r="A579" s="23"/>
    </row>
    <row r="580" spans="1:1" ht="13.2" hidden="1">
      <c r="A580" s="23"/>
    </row>
    <row r="581" spans="1:1" ht="13.2" hidden="1">
      <c r="A581" s="23"/>
    </row>
    <row r="582" spans="1:1" ht="13.2" hidden="1">
      <c r="A582" s="23"/>
    </row>
    <row r="583" spans="1:1" ht="13.2" hidden="1">
      <c r="A583" s="23"/>
    </row>
    <row r="584" spans="1:1" ht="13.2" hidden="1">
      <c r="A584" s="23"/>
    </row>
    <row r="585" spans="1:1" ht="13.2" hidden="1">
      <c r="A585" s="23"/>
    </row>
    <row r="586" spans="1:1" ht="13.2" hidden="1">
      <c r="A586" s="23"/>
    </row>
    <row r="587" spans="1:1" ht="13.2" hidden="1">
      <c r="A587" s="23"/>
    </row>
    <row r="588" spans="1:1" ht="13.2" hidden="1">
      <c r="A588" s="23"/>
    </row>
    <row r="589" spans="1:1" ht="13.2" hidden="1">
      <c r="A589" s="23"/>
    </row>
    <row r="590" spans="1:1" ht="13.2" hidden="1">
      <c r="A590" s="23"/>
    </row>
    <row r="591" spans="1:1" ht="13.2" hidden="1">
      <c r="A591" s="23"/>
    </row>
    <row r="592" spans="1:1" ht="13.2" hidden="1">
      <c r="A592" s="23"/>
    </row>
    <row r="593" spans="1:1" ht="13.2" hidden="1">
      <c r="A593" s="23"/>
    </row>
    <row r="594" spans="1:1" ht="13.2" hidden="1">
      <c r="A594" s="23"/>
    </row>
    <row r="595" spans="1:1" ht="13.2" hidden="1">
      <c r="A595" s="23"/>
    </row>
    <row r="596" spans="1:1" ht="13.2" hidden="1">
      <c r="A596" s="23"/>
    </row>
    <row r="597" spans="1:1" ht="13.2" hidden="1">
      <c r="A597" s="23"/>
    </row>
    <row r="598" spans="1:1" ht="13.2" hidden="1">
      <c r="A598" s="23"/>
    </row>
    <row r="599" spans="1:1" ht="13.2" hidden="1">
      <c r="A599" s="23"/>
    </row>
    <row r="600" spans="1:1" ht="13.2" hidden="1">
      <c r="A600" s="23"/>
    </row>
    <row r="601" spans="1:1" ht="13.2" hidden="1">
      <c r="A601" s="23"/>
    </row>
    <row r="602" spans="1:1" ht="13.2" hidden="1">
      <c r="A602" s="23"/>
    </row>
    <row r="603" spans="1:1" ht="13.2" hidden="1">
      <c r="A603" s="23"/>
    </row>
    <row r="604" spans="1:1" ht="13.2" hidden="1">
      <c r="A604" s="23"/>
    </row>
    <row r="605" spans="1:1" ht="13.2" hidden="1">
      <c r="A605" s="23"/>
    </row>
    <row r="606" spans="1:1" ht="13.2" hidden="1">
      <c r="A606" s="23"/>
    </row>
    <row r="607" spans="1:1" ht="13.2" hidden="1">
      <c r="A607" s="23"/>
    </row>
    <row r="608" spans="1:1" ht="13.2" hidden="1">
      <c r="A608" s="23"/>
    </row>
    <row r="609" spans="1:1" ht="13.2" hidden="1">
      <c r="A609" s="23"/>
    </row>
    <row r="610" spans="1:1" ht="13.2" hidden="1">
      <c r="A610" s="23"/>
    </row>
    <row r="611" spans="1:1" ht="13.2" hidden="1">
      <c r="A611" s="23"/>
    </row>
    <row r="612" spans="1:1" ht="13.2" hidden="1">
      <c r="A612" s="23"/>
    </row>
    <row r="613" spans="1:1" ht="13.2" hidden="1">
      <c r="A613" s="23"/>
    </row>
    <row r="614" spans="1:1" ht="13.2" hidden="1">
      <c r="A614" s="23"/>
    </row>
    <row r="615" spans="1:1" ht="13.2" hidden="1">
      <c r="A615" s="23"/>
    </row>
    <row r="616" spans="1:1" ht="13.2" hidden="1">
      <c r="A616" s="23"/>
    </row>
    <row r="617" spans="1:1" ht="13.2" hidden="1">
      <c r="A617" s="23"/>
    </row>
    <row r="618" spans="1:1" ht="13.2" hidden="1">
      <c r="A618" s="23"/>
    </row>
    <row r="619" spans="1:1" ht="13.2" hidden="1">
      <c r="A619" s="23"/>
    </row>
    <row r="620" spans="1:1" ht="13.2" hidden="1">
      <c r="A620" s="23"/>
    </row>
    <row r="621" spans="1:1" ht="13.2" hidden="1">
      <c r="A621" s="23"/>
    </row>
    <row r="622" spans="1:1" ht="13.2" hidden="1">
      <c r="A622" s="23"/>
    </row>
    <row r="623" spans="1:1" ht="13.2" hidden="1">
      <c r="A623" s="23"/>
    </row>
    <row r="624" spans="1:1" ht="13.2" hidden="1">
      <c r="A624" s="23"/>
    </row>
    <row r="625" spans="1:1" ht="13.2" hidden="1">
      <c r="A625" s="23"/>
    </row>
    <row r="626" spans="1:1" ht="13.2" hidden="1">
      <c r="A626" s="23"/>
    </row>
    <row r="627" spans="1:1" ht="13.2" hidden="1">
      <c r="A627" s="23"/>
    </row>
    <row r="628" spans="1:1" ht="13.2" hidden="1">
      <c r="A628" s="23"/>
    </row>
    <row r="629" spans="1:1" ht="13.2" hidden="1">
      <c r="A629" s="23"/>
    </row>
    <row r="630" spans="1:1" ht="13.2" hidden="1">
      <c r="A630" s="23"/>
    </row>
    <row r="631" spans="1:1" ht="13.2" hidden="1">
      <c r="A631" s="23"/>
    </row>
    <row r="632" spans="1:1" ht="13.2" hidden="1">
      <c r="A632" s="23"/>
    </row>
    <row r="633" spans="1:1" ht="13.2" hidden="1">
      <c r="A633" s="23"/>
    </row>
    <row r="634" spans="1:1" ht="13.2" hidden="1">
      <c r="A634" s="23"/>
    </row>
    <row r="635" spans="1:1" ht="13.2" hidden="1">
      <c r="A635" s="23"/>
    </row>
    <row r="636" spans="1:1" ht="13.2" hidden="1">
      <c r="A636" s="23"/>
    </row>
    <row r="637" spans="1:1" ht="13.2" hidden="1">
      <c r="A637" s="23"/>
    </row>
    <row r="638" spans="1:1" ht="13.2" hidden="1">
      <c r="A638" s="23"/>
    </row>
    <row r="639" spans="1:1" ht="13.2" hidden="1">
      <c r="A639" s="23"/>
    </row>
    <row r="640" spans="1:1" ht="13.2" hidden="1">
      <c r="A640" s="23"/>
    </row>
    <row r="641" spans="1:1" ht="13.2" hidden="1">
      <c r="A641" s="23"/>
    </row>
    <row r="642" spans="1:1" ht="13.2" hidden="1">
      <c r="A642" s="23"/>
    </row>
    <row r="643" spans="1:1" ht="13.2" hidden="1">
      <c r="A643" s="23"/>
    </row>
    <row r="644" spans="1:1" ht="13.2" hidden="1">
      <c r="A644" s="23"/>
    </row>
    <row r="645" spans="1:1" ht="13.2" hidden="1">
      <c r="A645" s="23"/>
    </row>
    <row r="646" spans="1:1" ht="13.2" hidden="1">
      <c r="A646" s="23"/>
    </row>
    <row r="647" spans="1:1" ht="13.2" hidden="1">
      <c r="A647" s="23"/>
    </row>
    <row r="648" spans="1:1" ht="13.2" hidden="1">
      <c r="A648" s="23"/>
    </row>
    <row r="649" spans="1:1" ht="13.2" hidden="1">
      <c r="A649" s="23"/>
    </row>
    <row r="650" spans="1:1" ht="13.2" hidden="1">
      <c r="A650" s="23"/>
    </row>
    <row r="651" spans="1:1" ht="13.2" hidden="1">
      <c r="A651" s="23"/>
    </row>
    <row r="652" spans="1:1" ht="13.2" hidden="1">
      <c r="A652" s="23"/>
    </row>
    <row r="653" spans="1:1" ht="13.2" hidden="1">
      <c r="A653" s="23"/>
    </row>
    <row r="654" spans="1:1" ht="13.2" hidden="1">
      <c r="A654" s="23"/>
    </row>
    <row r="655" spans="1:1" ht="13.2" hidden="1">
      <c r="A655" s="23"/>
    </row>
    <row r="656" spans="1:1" ht="13.2" hidden="1">
      <c r="A656" s="23"/>
    </row>
    <row r="657" spans="1:1" ht="13.2" hidden="1">
      <c r="A657" s="23"/>
    </row>
    <row r="658" spans="1:1" ht="13.2" hidden="1">
      <c r="A658" s="23"/>
    </row>
    <row r="659" spans="1:1" ht="13.2" hidden="1">
      <c r="A659" s="23"/>
    </row>
    <row r="660" spans="1:1" ht="13.2" hidden="1">
      <c r="A660" s="23"/>
    </row>
    <row r="661" spans="1:1" ht="13.2" hidden="1">
      <c r="A661" s="23"/>
    </row>
    <row r="662" spans="1:1" ht="13.2" hidden="1">
      <c r="A662" s="23"/>
    </row>
    <row r="663" spans="1:1" ht="13.2" hidden="1">
      <c r="A663" s="23"/>
    </row>
    <row r="664" spans="1:1" ht="13.2" hidden="1">
      <c r="A664" s="23"/>
    </row>
    <row r="665" spans="1:1" ht="13.2" hidden="1">
      <c r="A665" s="23"/>
    </row>
    <row r="666" spans="1:1" ht="13.2" hidden="1">
      <c r="A666" s="23"/>
    </row>
    <row r="667" spans="1:1" ht="13.2" hidden="1">
      <c r="A667" s="23"/>
    </row>
    <row r="668" spans="1:1" ht="13.2" hidden="1">
      <c r="A668" s="23"/>
    </row>
    <row r="669" spans="1:1" ht="13.2" hidden="1">
      <c r="A669" s="23"/>
    </row>
    <row r="670" spans="1:1" ht="13.2" hidden="1">
      <c r="A670" s="23"/>
    </row>
    <row r="671" spans="1:1" ht="13.2" hidden="1">
      <c r="A671" s="23"/>
    </row>
    <row r="672" spans="1:1" ht="13.2" hidden="1">
      <c r="A672" s="23"/>
    </row>
    <row r="673" spans="1:1" ht="13.2" hidden="1">
      <c r="A673" s="23"/>
    </row>
    <row r="674" spans="1:1" ht="13.2" hidden="1">
      <c r="A674" s="23"/>
    </row>
    <row r="675" spans="1:1" ht="13.2" hidden="1">
      <c r="A675" s="23"/>
    </row>
    <row r="676" spans="1:1" ht="13.2" hidden="1">
      <c r="A676" s="23"/>
    </row>
    <row r="677" spans="1:1" ht="13.2" hidden="1">
      <c r="A677" s="23"/>
    </row>
    <row r="678" spans="1:1" ht="13.2" hidden="1">
      <c r="A678" s="23"/>
    </row>
    <row r="679" spans="1:1" ht="13.2" hidden="1">
      <c r="A679" s="23"/>
    </row>
    <row r="680" spans="1:1" ht="13.2" hidden="1">
      <c r="A680" s="23"/>
    </row>
    <row r="681" spans="1:1" ht="13.2" hidden="1">
      <c r="A681" s="23"/>
    </row>
    <row r="682" spans="1:1" ht="13.2" hidden="1">
      <c r="A682" s="23"/>
    </row>
    <row r="683" spans="1:1" ht="13.2" hidden="1">
      <c r="A683" s="23"/>
    </row>
    <row r="684" spans="1:1" ht="13.2" hidden="1">
      <c r="A684" s="23"/>
    </row>
    <row r="685" spans="1:1" ht="13.2" hidden="1">
      <c r="A685" s="23"/>
    </row>
    <row r="686" spans="1:1" ht="13.2" hidden="1">
      <c r="A686" s="23"/>
    </row>
    <row r="687" spans="1:1" ht="13.2" hidden="1">
      <c r="A687" s="23"/>
    </row>
    <row r="688" spans="1:1" ht="13.2" hidden="1">
      <c r="A688" s="23"/>
    </row>
    <row r="689" spans="1:1" ht="13.2" hidden="1">
      <c r="A689" s="23"/>
    </row>
    <row r="690" spans="1:1" ht="13.2" hidden="1">
      <c r="A690" s="23"/>
    </row>
    <row r="691" spans="1:1" ht="13.2" hidden="1">
      <c r="A691" s="23"/>
    </row>
    <row r="692" spans="1:1" ht="13.2" hidden="1">
      <c r="A692" s="23"/>
    </row>
    <row r="693" spans="1:1" ht="13.2" hidden="1">
      <c r="A693" s="23"/>
    </row>
    <row r="694" spans="1:1" ht="13.2" hidden="1">
      <c r="A694" s="23"/>
    </row>
    <row r="695" spans="1:1" ht="13.2" hidden="1">
      <c r="A695" s="23"/>
    </row>
    <row r="696" spans="1:1" ht="13.2" hidden="1">
      <c r="A696" s="23"/>
    </row>
    <row r="697" spans="1:1" ht="13.2" hidden="1">
      <c r="A697" s="23"/>
    </row>
    <row r="698" spans="1:1" ht="13.2" hidden="1">
      <c r="A698" s="23"/>
    </row>
    <row r="699" spans="1:1" ht="13.2" hidden="1">
      <c r="A699" s="23"/>
    </row>
    <row r="700" spans="1:1" ht="13.2" hidden="1">
      <c r="A700" s="23"/>
    </row>
    <row r="701" spans="1:1" ht="13.2" hidden="1">
      <c r="A701" s="23"/>
    </row>
    <row r="702" spans="1:1" ht="13.2" hidden="1">
      <c r="A702" s="23"/>
    </row>
    <row r="703" spans="1:1" ht="13.2" hidden="1">
      <c r="A703" s="23"/>
    </row>
    <row r="704" spans="1:1" ht="13.2" hidden="1">
      <c r="A704" s="23"/>
    </row>
    <row r="705" spans="1:1" ht="13.2" hidden="1">
      <c r="A705" s="23"/>
    </row>
    <row r="706" spans="1:1" ht="13.2" hidden="1">
      <c r="A706" s="23"/>
    </row>
    <row r="707" spans="1:1" ht="13.2" hidden="1">
      <c r="A707" s="23"/>
    </row>
    <row r="708" spans="1:1" ht="13.2" hidden="1">
      <c r="A708" s="23"/>
    </row>
    <row r="709" spans="1:1" ht="13.2" hidden="1">
      <c r="A709" s="23"/>
    </row>
    <row r="710" spans="1:1" ht="13.2" hidden="1">
      <c r="A710" s="23"/>
    </row>
    <row r="711" spans="1:1" ht="13.2" hidden="1">
      <c r="A711" s="23"/>
    </row>
    <row r="712" spans="1:1" ht="13.2" hidden="1">
      <c r="A712" s="23"/>
    </row>
    <row r="713" spans="1:1" ht="13.2" hidden="1">
      <c r="A713" s="23"/>
    </row>
    <row r="714" spans="1:1" ht="13.2" hidden="1">
      <c r="A714" s="23"/>
    </row>
    <row r="715" spans="1:1" ht="13.2" hidden="1">
      <c r="A715" s="23"/>
    </row>
    <row r="716" spans="1:1" ht="13.2" hidden="1">
      <c r="A716" s="23"/>
    </row>
    <row r="717" spans="1:1" ht="13.2" hidden="1">
      <c r="A717" s="23"/>
    </row>
    <row r="718" spans="1:1" ht="13.2" hidden="1">
      <c r="A718" s="23"/>
    </row>
    <row r="719" spans="1:1" ht="13.2" hidden="1">
      <c r="A719" s="23"/>
    </row>
    <row r="720" spans="1:1" ht="13.2" hidden="1">
      <c r="A720" s="23"/>
    </row>
    <row r="721" spans="1:1" ht="13.2" hidden="1">
      <c r="A721" s="23"/>
    </row>
    <row r="722" spans="1:1" ht="13.2" hidden="1">
      <c r="A722" s="23"/>
    </row>
    <row r="723" spans="1:1" ht="13.2" hidden="1">
      <c r="A723" s="23"/>
    </row>
    <row r="724" spans="1:1" ht="13.2" hidden="1">
      <c r="A724" s="23"/>
    </row>
    <row r="725" spans="1:1" ht="13.2" hidden="1">
      <c r="A725" s="23"/>
    </row>
    <row r="726" spans="1:1" ht="13.2" hidden="1">
      <c r="A726" s="23"/>
    </row>
    <row r="727" spans="1:1" ht="13.2" hidden="1">
      <c r="A727" s="23"/>
    </row>
    <row r="728" spans="1:1" ht="13.2" hidden="1">
      <c r="A728" s="23"/>
    </row>
    <row r="729" spans="1:1" ht="13.2" hidden="1">
      <c r="A729" s="23"/>
    </row>
    <row r="730" spans="1:1" ht="13.2" hidden="1">
      <c r="A730" s="23"/>
    </row>
    <row r="731" spans="1:1" ht="13.2" hidden="1">
      <c r="A731" s="23"/>
    </row>
    <row r="732" spans="1:1" ht="13.2" hidden="1">
      <c r="A732" s="23"/>
    </row>
    <row r="733" spans="1:1" ht="13.2" hidden="1">
      <c r="A733" s="23"/>
    </row>
    <row r="734" spans="1:1" ht="13.2" hidden="1">
      <c r="A734" s="23"/>
    </row>
    <row r="735" spans="1:1" ht="13.2" hidden="1">
      <c r="A735" s="23"/>
    </row>
    <row r="736" spans="1:1" ht="13.2" hidden="1">
      <c r="A736" s="23"/>
    </row>
    <row r="737" spans="1:1" ht="13.2" hidden="1">
      <c r="A737" s="23"/>
    </row>
    <row r="738" spans="1:1" ht="13.2" hidden="1">
      <c r="A738" s="23"/>
    </row>
    <row r="739" spans="1:1" ht="13.2" hidden="1">
      <c r="A739" s="23"/>
    </row>
    <row r="740" spans="1:1" ht="13.2" hidden="1">
      <c r="A740" s="23"/>
    </row>
    <row r="741" spans="1:1" ht="13.2" hidden="1">
      <c r="A741" s="23"/>
    </row>
    <row r="742" spans="1:1" ht="13.2" hidden="1">
      <c r="A742" s="23"/>
    </row>
    <row r="743" spans="1:1" ht="13.2" hidden="1">
      <c r="A743" s="23"/>
    </row>
    <row r="744" spans="1:1" ht="13.2" hidden="1">
      <c r="A744" s="23"/>
    </row>
    <row r="745" spans="1:1" ht="13.2" hidden="1">
      <c r="A745" s="23"/>
    </row>
    <row r="746" spans="1:1" ht="13.2" hidden="1">
      <c r="A746" s="23"/>
    </row>
    <row r="747" spans="1:1" ht="13.2" hidden="1">
      <c r="A747" s="23"/>
    </row>
    <row r="748" spans="1:1" ht="13.2" hidden="1">
      <c r="A748" s="23"/>
    </row>
    <row r="749" spans="1:1" ht="13.2" hidden="1">
      <c r="A749" s="23"/>
    </row>
    <row r="750" spans="1:1" ht="13.2" hidden="1">
      <c r="A750" s="23"/>
    </row>
    <row r="751" spans="1:1" ht="13.2" hidden="1">
      <c r="A751" s="23"/>
    </row>
    <row r="752" spans="1:1" ht="13.2" hidden="1">
      <c r="A752" s="23"/>
    </row>
    <row r="753" spans="1:1" ht="13.2" hidden="1">
      <c r="A753" s="23"/>
    </row>
    <row r="754" spans="1:1" ht="13.2" hidden="1">
      <c r="A754" s="23"/>
    </row>
    <row r="755" spans="1:1" ht="13.2" hidden="1">
      <c r="A755" s="23"/>
    </row>
    <row r="756" spans="1:1" ht="13.2" hidden="1">
      <c r="A756" s="23"/>
    </row>
    <row r="757" spans="1:1" ht="13.2" hidden="1">
      <c r="A757" s="23"/>
    </row>
    <row r="758" spans="1:1" ht="13.2" hidden="1">
      <c r="A758" s="23"/>
    </row>
    <row r="759" spans="1:1" ht="13.2" hidden="1">
      <c r="A759" s="23"/>
    </row>
    <row r="760" spans="1:1" ht="13.2" hidden="1">
      <c r="A760" s="23"/>
    </row>
    <row r="761" spans="1:1" ht="13.2" hidden="1">
      <c r="A761" s="23"/>
    </row>
    <row r="762" spans="1:1" ht="13.2" hidden="1">
      <c r="A762" s="23"/>
    </row>
    <row r="763" spans="1:1" ht="13.2" hidden="1">
      <c r="A763" s="23"/>
    </row>
    <row r="764" spans="1:1" ht="13.2" hidden="1">
      <c r="A764" s="23"/>
    </row>
    <row r="765" spans="1:1" ht="13.2" hidden="1">
      <c r="A765" s="23"/>
    </row>
    <row r="766" spans="1:1" ht="13.2" hidden="1">
      <c r="A766" s="23"/>
    </row>
    <row r="767" spans="1:1" ht="13.2" hidden="1">
      <c r="A767" s="23"/>
    </row>
    <row r="768" spans="1:1" ht="13.2" hidden="1">
      <c r="A768" s="23"/>
    </row>
    <row r="769" spans="1:1" ht="13.2" hidden="1">
      <c r="A769" s="23"/>
    </row>
    <row r="770" spans="1:1" ht="13.2" hidden="1">
      <c r="A770" s="23"/>
    </row>
    <row r="771" spans="1:1" ht="13.2" hidden="1">
      <c r="A771" s="23"/>
    </row>
    <row r="772" spans="1:1" ht="13.2" hidden="1">
      <c r="A772" s="23"/>
    </row>
    <row r="773" spans="1:1" ht="13.2" hidden="1">
      <c r="A773" s="23"/>
    </row>
    <row r="774" spans="1:1" ht="13.2" hidden="1">
      <c r="A774" s="23"/>
    </row>
    <row r="775" spans="1:1" ht="13.2" hidden="1">
      <c r="A775" s="23"/>
    </row>
    <row r="776" spans="1:1" ht="13.2" hidden="1">
      <c r="A776" s="23"/>
    </row>
    <row r="777" spans="1:1" ht="13.2" hidden="1">
      <c r="A777" s="23"/>
    </row>
    <row r="778" spans="1:1" ht="13.2" hidden="1">
      <c r="A778" s="23"/>
    </row>
    <row r="779" spans="1:1" ht="13.2" hidden="1">
      <c r="A779" s="23"/>
    </row>
    <row r="780" spans="1:1" ht="13.2" hidden="1">
      <c r="A780" s="23"/>
    </row>
    <row r="781" spans="1:1" ht="13.2" hidden="1">
      <c r="A781" s="23"/>
    </row>
    <row r="782" spans="1:1" ht="13.2" hidden="1">
      <c r="A782" s="23"/>
    </row>
    <row r="783" spans="1:1" ht="13.2" hidden="1">
      <c r="A783" s="23"/>
    </row>
    <row r="784" spans="1:1" ht="13.2" hidden="1">
      <c r="A784" s="23"/>
    </row>
    <row r="785" spans="1:1" ht="13.2" hidden="1">
      <c r="A785" s="23"/>
    </row>
    <row r="786" spans="1:1" ht="13.2" hidden="1">
      <c r="A786" s="23"/>
    </row>
    <row r="787" spans="1:1" ht="13.2" hidden="1">
      <c r="A787" s="23"/>
    </row>
    <row r="788" spans="1:1" ht="13.2" hidden="1">
      <c r="A788" s="23"/>
    </row>
    <row r="789" spans="1:1" ht="13.2" hidden="1">
      <c r="A789" s="23"/>
    </row>
    <row r="790" spans="1:1" ht="13.2" hidden="1">
      <c r="A790" s="23"/>
    </row>
    <row r="791" spans="1:1" ht="13.2" hidden="1">
      <c r="A791" s="23"/>
    </row>
    <row r="792" spans="1:1" ht="13.2" hidden="1">
      <c r="A792" s="23"/>
    </row>
    <row r="793" spans="1:1" ht="13.2" hidden="1">
      <c r="A793" s="23"/>
    </row>
    <row r="794" spans="1:1" ht="13.2" hidden="1">
      <c r="A794" s="23"/>
    </row>
    <row r="795" spans="1:1" ht="13.2" hidden="1">
      <c r="A795" s="23"/>
    </row>
    <row r="796" spans="1:1" ht="13.2" hidden="1">
      <c r="A796" s="23"/>
    </row>
    <row r="797" spans="1:1" ht="13.2" hidden="1">
      <c r="A797" s="23"/>
    </row>
    <row r="798" spans="1:1" ht="13.2" hidden="1">
      <c r="A798" s="23"/>
    </row>
    <row r="799" spans="1:1" ht="13.2" hidden="1">
      <c r="A799" s="23"/>
    </row>
    <row r="800" spans="1:1" ht="13.2" hidden="1">
      <c r="A800" s="23"/>
    </row>
    <row r="801" spans="1:1" ht="13.2" hidden="1">
      <c r="A801" s="23"/>
    </row>
    <row r="802" spans="1:1" ht="13.2" hidden="1">
      <c r="A802" s="23"/>
    </row>
    <row r="803" spans="1:1" ht="13.2" hidden="1">
      <c r="A803" s="23"/>
    </row>
    <row r="804" spans="1:1" ht="13.2" hidden="1">
      <c r="A804" s="23"/>
    </row>
    <row r="805" spans="1:1" ht="13.2" hidden="1">
      <c r="A805" s="23"/>
    </row>
    <row r="806" spans="1:1" ht="13.2" hidden="1">
      <c r="A806" s="23"/>
    </row>
    <row r="807" spans="1:1" ht="13.2" hidden="1">
      <c r="A807" s="23"/>
    </row>
    <row r="808" spans="1:1" ht="13.2" hidden="1">
      <c r="A808" s="23"/>
    </row>
    <row r="809" spans="1:1" ht="13.2" hidden="1">
      <c r="A809" s="23"/>
    </row>
    <row r="810" spans="1:1" ht="13.2" hidden="1">
      <c r="A810" s="23"/>
    </row>
    <row r="811" spans="1:1" ht="13.2" hidden="1">
      <c r="A811" s="23"/>
    </row>
    <row r="812" spans="1:1" ht="13.2" hidden="1">
      <c r="A812" s="23"/>
    </row>
    <row r="813" spans="1:1" ht="13.2" hidden="1">
      <c r="A813" s="23"/>
    </row>
    <row r="814" spans="1:1" ht="13.2" hidden="1">
      <c r="A814" s="23"/>
    </row>
    <row r="815" spans="1:1" ht="13.2" hidden="1">
      <c r="A815" s="23"/>
    </row>
    <row r="816" spans="1:1" ht="13.2" hidden="1">
      <c r="A816" s="23"/>
    </row>
    <row r="817" spans="1:1" ht="13.2" hidden="1">
      <c r="A817" s="23"/>
    </row>
    <row r="818" spans="1:1" ht="13.2" hidden="1">
      <c r="A818" s="23"/>
    </row>
    <row r="819" spans="1:1" ht="13.2" hidden="1">
      <c r="A819" s="23"/>
    </row>
    <row r="820" spans="1:1" ht="13.2" hidden="1">
      <c r="A820" s="23"/>
    </row>
    <row r="821" spans="1:1" ht="13.2" hidden="1">
      <c r="A821" s="23"/>
    </row>
    <row r="822" spans="1:1" ht="13.2" hidden="1">
      <c r="A822" s="23"/>
    </row>
    <row r="823" spans="1:1" ht="13.2" hidden="1">
      <c r="A823" s="23"/>
    </row>
    <row r="824" spans="1:1" ht="13.2" hidden="1">
      <c r="A824" s="23"/>
    </row>
    <row r="825" spans="1:1" ht="13.2" hidden="1">
      <c r="A825" s="23"/>
    </row>
    <row r="826" spans="1:1" ht="13.2" hidden="1">
      <c r="A826" s="23"/>
    </row>
    <row r="827" spans="1:1" ht="13.2" hidden="1">
      <c r="A827" s="23"/>
    </row>
    <row r="828" spans="1:1" ht="13.2" hidden="1">
      <c r="A828" s="23"/>
    </row>
    <row r="829" spans="1:1" ht="13.2" hidden="1">
      <c r="A829" s="23"/>
    </row>
    <row r="830" spans="1:1" ht="13.2" hidden="1">
      <c r="A830" s="23"/>
    </row>
    <row r="831" spans="1:1" ht="13.2" hidden="1">
      <c r="A831" s="23"/>
    </row>
    <row r="832" spans="1:1" ht="13.2" hidden="1">
      <c r="A832" s="23"/>
    </row>
    <row r="833" spans="1:1" ht="13.2" hidden="1">
      <c r="A833" s="23"/>
    </row>
    <row r="834" spans="1:1" ht="13.2" hidden="1">
      <c r="A834" s="23"/>
    </row>
    <row r="835" spans="1:1" ht="13.2" hidden="1">
      <c r="A835" s="23"/>
    </row>
    <row r="836" spans="1:1" ht="13.2" hidden="1">
      <c r="A836" s="23"/>
    </row>
    <row r="837" spans="1:1" ht="13.2" hidden="1">
      <c r="A837" s="23"/>
    </row>
    <row r="838" spans="1:1" ht="13.2" hidden="1">
      <c r="A838" s="23"/>
    </row>
    <row r="839" spans="1:1" ht="13.2" hidden="1">
      <c r="A839" s="23"/>
    </row>
    <row r="840" spans="1:1" ht="13.2" hidden="1">
      <c r="A840" s="23"/>
    </row>
    <row r="841" spans="1:1" ht="13.2" hidden="1">
      <c r="A841" s="23"/>
    </row>
    <row r="842" spans="1:1" ht="13.2" hidden="1">
      <c r="A842" s="23"/>
    </row>
    <row r="843" spans="1:1" ht="13.2" hidden="1">
      <c r="A843" s="23"/>
    </row>
    <row r="844" spans="1:1" ht="13.2" hidden="1">
      <c r="A844" s="23"/>
    </row>
    <row r="845" spans="1:1" ht="13.2" hidden="1">
      <c r="A845" s="23"/>
    </row>
    <row r="846" spans="1:1" ht="13.2" hidden="1">
      <c r="A846" s="23"/>
    </row>
    <row r="847" spans="1:1" ht="13.2" hidden="1">
      <c r="A847" s="23"/>
    </row>
    <row r="848" spans="1:1" ht="13.2" hidden="1">
      <c r="A848" s="23"/>
    </row>
    <row r="849" spans="1:1" ht="13.2" hidden="1">
      <c r="A849" s="23"/>
    </row>
    <row r="850" spans="1:1" ht="13.2" hidden="1">
      <c r="A850" s="23"/>
    </row>
    <row r="851" spans="1:1" ht="13.2" hidden="1">
      <c r="A851" s="23"/>
    </row>
    <row r="852" spans="1:1" ht="13.2" hidden="1">
      <c r="A852" s="23"/>
    </row>
    <row r="853" spans="1:1" ht="13.2" hidden="1">
      <c r="A853" s="23"/>
    </row>
    <row r="854" spans="1:1" ht="13.2" hidden="1">
      <c r="A854" s="23"/>
    </row>
    <row r="855" spans="1:1" ht="13.2" hidden="1">
      <c r="A855" s="23"/>
    </row>
    <row r="856" spans="1:1" ht="13.2" hidden="1">
      <c r="A856" s="23"/>
    </row>
    <row r="857" spans="1:1" ht="13.2" hidden="1">
      <c r="A857" s="23"/>
    </row>
    <row r="858" spans="1:1" ht="13.2" hidden="1">
      <c r="A858" s="23"/>
    </row>
    <row r="859" spans="1:1" ht="13.2" hidden="1">
      <c r="A859" s="23"/>
    </row>
    <row r="860" spans="1:1" ht="13.2" hidden="1">
      <c r="A860" s="23"/>
    </row>
    <row r="861" spans="1:1" ht="13.2" hidden="1">
      <c r="A861" s="23"/>
    </row>
    <row r="862" spans="1:1" ht="13.2" hidden="1">
      <c r="A862" s="23"/>
    </row>
    <row r="863" spans="1:1" ht="13.2" hidden="1">
      <c r="A863" s="23"/>
    </row>
    <row r="864" spans="1:1" ht="13.2" hidden="1">
      <c r="A864" s="23"/>
    </row>
    <row r="865" spans="1:1" ht="13.2" hidden="1">
      <c r="A865" s="23"/>
    </row>
    <row r="866" spans="1:1" ht="13.2" hidden="1">
      <c r="A866" s="23"/>
    </row>
    <row r="867" spans="1:1" ht="13.2" hidden="1">
      <c r="A867" s="23"/>
    </row>
    <row r="868" spans="1:1" ht="13.2" hidden="1">
      <c r="A868" s="23"/>
    </row>
    <row r="869" spans="1:1" ht="13.2" hidden="1">
      <c r="A869" s="23"/>
    </row>
    <row r="870" spans="1:1" ht="13.2" hidden="1">
      <c r="A870" s="23"/>
    </row>
    <row r="871" spans="1:1" ht="13.2" hidden="1">
      <c r="A871" s="23"/>
    </row>
    <row r="872" spans="1:1" ht="13.2" hidden="1">
      <c r="A872" s="23"/>
    </row>
    <row r="873" spans="1:1" ht="13.2" hidden="1">
      <c r="A873" s="23"/>
    </row>
    <row r="874" spans="1:1" ht="13.2" hidden="1">
      <c r="A874" s="23"/>
    </row>
    <row r="875" spans="1:1" ht="13.2" hidden="1">
      <c r="A875" s="23"/>
    </row>
    <row r="876" spans="1:1" ht="13.2" hidden="1">
      <c r="A876" s="23"/>
    </row>
    <row r="877" spans="1:1" ht="13.2" hidden="1">
      <c r="A877" s="23"/>
    </row>
    <row r="878" spans="1:1" ht="13.2" hidden="1">
      <c r="A878" s="23"/>
    </row>
    <row r="879" spans="1:1" ht="13.2" hidden="1">
      <c r="A879" s="23"/>
    </row>
    <row r="880" spans="1:1" ht="13.2" hidden="1">
      <c r="A880" s="23"/>
    </row>
    <row r="881" spans="1:1" ht="13.2" hidden="1">
      <c r="A881" s="23"/>
    </row>
    <row r="882" spans="1:1" ht="13.2" hidden="1">
      <c r="A882" s="23"/>
    </row>
    <row r="883" spans="1:1" ht="13.2" hidden="1">
      <c r="A883" s="23"/>
    </row>
    <row r="884" spans="1:1" ht="13.2" hidden="1">
      <c r="A884" s="23"/>
    </row>
    <row r="885" spans="1:1" ht="13.2" hidden="1">
      <c r="A885" s="23"/>
    </row>
    <row r="886" spans="1:1" ht="13.2" hidden="1">
      <c r="A886" s="23"/>
    </row>
    <row r="887" spans="1:1" ht="13.2" hidden="1">
      <c r="A887" s="23"/>
    </row>
    <row r="888" spans="1:1" ht="13.2" hidden="1">
      <c r="A888" s="23"/>
    </row>
    <row r="889" spans="1:1" ht="13.2" hidden="1">
      <c r="A889" s="23"/>
    </row>
    <row r="890" spans="1:1" ht="13.2" hidden="1">
      <c r="A890" s="23"/>
    </row>
    <row r="891" spans="1:1" ht="13.2" hidden="1">
      <c r="A891" s="23"/>
    </row>
    <row r="892" spans="1:1" ht="13.2" hidden="1">
      <c r="A892" s="23"/>
    </row>
    <row r="893" spans="1:1" ht="13.2" hidden="1">
      <c r="A893" s="23"/>
    </row>
    <row r="894" spans="1:1" ht="13.2" hidden="1">
      <c r="A894" s="23"/>
    </row>
    <row r="895" spans="1:1" ht="13.2" hidden="1">
      <c r="A895" s="23"/>
    </row>
    <row r="896" spans="1:1" ht="13.2" hidden="1">
      <c r="A896" s="23"/>
    </row>
    <row r="897" spans="1:1" ht="13.2" hidden="1">
      <c r="A897" s="23"/>
    </row>
    <row r="898" spans="1:1" ht="13.2" hidden="1">
      <c r="A898" s="23"/>
    </row>
    <row r="899" spans="1:1" ht="13.2" hidden="1">
      <c r="A899" s="23"/>
    </row>
    <row r="900" spans="1:1" ht="13.2" hidden="1">
      <c r="A900" s="23"/>
    </row>
    <row r="901" spans="1:1" ht="13.2" hidden="1">
      <c r="A901" s="23"/>
    </row>
    <row r="902" spans="1:1" ht="13.2" hidden="1">
      <c r="A902" s="23"/>
    </row>
    <row r="903" spans="1:1" ht="13.2" hidden="1">
      <c r="A903" s="23"/>
    </row>
    <row r="904" spans="1:1" ht="13.2" hidden="1">
      <c r="A904" s="23"/>
    </row>
    <row r="905" spans="1:1" ht="13.2" hidden="1">
      <c r="A905" s="23"/>
    </row>
    <row r="906" spans="1:1" ht="13.2" hidden="1">
      <c r="A906" s="23"/>
    </row>
    <row r="907" spans="1:1" ht="13.2" hidden="1">
      <c r="A907" s="23"/>
    </row>
    <row r="908" spans="1:1" ht="13.2" hidden="1">
      <c r="A908" s="23"/>
    </row>
    <row r="909" spans="1:1" ht="13.2" hidden="1">
      <c r="A909" s="23"/>
    </row>
    <row r="910" spans="1:1" ht="13.2" hidden="1">
      <c r="A910" s="23"/>
    </row>
    <row r="911" spans="1:1" ht="13.2" hidden="1">
      <c r="A911" s="23"/>
    </row>
    <row r="912" spans="1:1" ht="13.2" hidden="1">
      <c r="A912" s="23"/>
    </row>
    <row r="913" spans="1:1" ht="13.2" hidden="1">
      <c r="A913" s="23"/>
    </row>
    <row r="914" spans="1:1" ht="13.2" hidden="1">
      <c r="A914" s="23"/>
    </row>
    <row r="915" spans="1:1" ht="13.2" hidden="1">
      <c r="A915" s="23"/>
    </row>
    <row r="916" spans="1:1" ht="13.2" hidden="1">
      <c r="A916" s="23"/>
    </row>
    <row r="917" spans="1:1" ht="13.2" hidden="1">
      <c r="A917" s="23"/>
    </row>
    <row r="918" spans="1:1" ht="13.2" hidden="1">
      <c r="A918" s="23"/>
    </row>
    <row r="919" spans="1:1" ht="13.2" hidden="1">
      <c r="A919" s="23"/>
    </row>
    <row r="920" spans="1:1" ht="13.2" hidden="1">
      <c r="A920" s="23"/>
    </row>
    <row r="921" spans="1:1" ht="13.2" hidden="1">
      <c r="A921" s="23"/>
    </row>
    <row r="922" spans="1:1" ht="13.2" hidden="1">
      <c r="A922" s="23"/>
    </row>
    <row r="923" spans="1:1" ht="13.2" hidden="1">
      <c r="A923" s="23"/>
    </row>
    <row r="924" spans="1:1" ht="13.2" hidden="1">
      <c r="A924" s="23"/>
    </row>
    <row r="925" spans="1:1" ht="13.2" hidden="1">
      <c r="A925" s="23"/>
    </row>
    <row r="926" spans="1:1" ht="13.2" hidden="1">
      <c r="A926" s="23"/>
    </row>
    <row r="927" spans="1:1" ht="13.2" hidden="1">
      <c r="A927" s="23"/>
    </row>
    <row r="928" spans="1:1" ht="13.2" hidden="1">
      <c r="A928" s="23"/>
    </row>
    <row r="929" spans="1:1" ht="13.2" hidden="1">
      <c r="A929" s="23"/>
    </row>
    <row r="930" spans="1:1" ht="13.2" hidden="1">
      <c r="A930" s="23"/>
    </row>
    <row r="931" spans="1:1" ht="13.2" hidden="1">
      <c r="A931" s="23"/>
    </row>
    <row r="932" spans="1:1" ht="13.2" hidden="1">
      <c r="A932" s="23"/>
    </row>
    <row r="933" spans="1:1" ht="13.2" hidden="1">
      <c r="A933" s="23"/>
    </row>
    <row r="934" spans="1:1" ht="13.2" hidden="1">
      <c r="A934" s="23"/>
    </row>
    <row r="935" spans="1:1" ht="13.2" hidden="1">
      <c r="A935" s="23"/>
    </row>
    <row r="936" spans="1:1" ht="13.2" hidden="1">
      <c r="A936" s="23"/>
    </row>
    <row r="937" spans="1:1" ht="13.2" hidden="1">
      <c r="A937" s="23"/>
    </row>
    <row r="938" spans="1:1" ht="13.2" hidden="1">
      <c r="A938" s="23"/>
    </row>
    <row r="939" spans="1:1" ht="13.2" hidden="1">
      <c r="A939" s="23"/>
    </row>
    <row r="940" spans="1:1" ht="13.2" hidden="1">
      <c r="A940" s="23"/>
    </row>
    <row r="941" spans="1:1" ht="13.2" hidden="1">
      <c r="A941" s="23"/>
    </row>
    <row r="942" spans="1:1" ht="13.2" hidden="1">
      <c r="A942" s="23"/>
    </row>
    <row r="943" spans="1:1" ht="13.2" hidden="1">
      <c r="A943" s="23"/>
    </row>
    <row r="944" spans="1:1" ht="13.2" hidden="1">
      <c r="A944" s="23"/>
    </row>
    <row r="945" spans="1:1" ht="13.2" hidden="1">
      <c r="A945" s="23"/>
    </row>
    <row r="946" spans="1:1" ht="13.2" hidden="1">
      <c r="A946" s="23"/>
    </row>
    <row r="947" spans="1:1" ht="13.2" hidden="1">
      <c r="A947" s="23"/>
    </row>
    <row r="948" spans="1:1" ht="13.2" hidden="1">
      <c r="A948" s="23"/>
    </row>
    <row r="949" spans="1:1" ht="13.2" hidden="1">
      <c r="A949" s="23"/>
    </row>
    <row r="950" spans="1:1" ht="13.2" hidden="1">
      <c r="A950" s="23"/>
    </row>
    <row r="951" spans="1:1" ht="13.2" hidden="1">
      <c r="A951" s="23"/>
    </row>
    <row r="952" spans="1:1" ht="13.2" hidden="1">
      <c r="A952" s="23"/>
    </row>
    <row r="953" spans="1:1" ht="13.2" hidden="1">
      <c r="A953" s="23"/>
    </row>
    <row r="954" spans="1:1" ht="13.2" hidden="1">
      <c r="A954" s="23"/>
    </row>
    <row r="955" spans="1:1" ht="13.2" hidden="1">
      <c r="A955" s="23"/>
    </row>
    <row r="956" spans="1:1" ht="13.2" hidden="1">
      <c r="A956" s="23"/>
    </row>
    <row r="957" spans="1:1" ht="13.2" hidden="1">
      <c r="A957" s="23"/>
    </row>
    <row r="958" spans="1:1" ht="13.2" hidden="1">
      <c r="A958" s="23"/>
    </row>
    <row r="959" spans="1:1" ht="13.2" hidden="1">
      <c r="A959" s="23"/>
    </row>
    <row r="960" spans="1:1" ht="13.2" hidden="1">
      <c r="A960" s="23"/>
    </row>
    <row r="961" spans="1:1" ht="13.2" hidden="1">
      <c r="A961" s="23"/>
    </row>
    <row r="962" spans="1:1" ht="13.2" hidden="1">
      <c r="A962" s="23"/>
    </row>
    <row r="963" spans="1:1" ht="13.2" hidden="1">
      <c r="A963" s="23"/>
    </row>
    <row r="964" spans="1:1" ht="13.2" hidden="1">
      <c r="A964" s="23"/>
    </row>
    <row r="965" spans="1:1" ht="13.2" hidden="1">
      <c r="A965" s="23"/>
    </row>
    <row r="966" spans="1:1" ht="13.2" hidden="1">
      <c r="A966" s="23"/>
    </row>
    <row r="967" spans="1:1" ht="13.2" hidden="1">
      <c r="A967" s="23"/>
    </row>
    <row r="968" spans="1:1" ht="13.2" hidden="1">
      <c r="A968" s="23"/>
    </row>
    <row r="969" spans="1:1" ht="13.2" hidden="1">
      <c r="A969" s="23"/>
    </row>
    <row r="970" spans="1:1" ht="13.2" hidden="1">
      <c r="A970" s="23"/>
    </row>
    <row r="971" spans="1:1" ht="13.2" hidden="1">
      <c r="A971" s="23"/>
    </row>
    <row r="972" spans="1:1" ht="13.2" hidden="1">
      <c r="A972" s="23"/>
    </row>
    <row r="973" spans="1:1" ht="13.2" hidden="1">
      <c r="A973" s="23"/>
    </row>
    <row r="974" spans="1:1" ht="13.2" hidden="1">
      <c r="A974" s="23"/>
    </row>
    <row r="975" spans="1:1" ht="13.2" hidden="1">
      <c r="A975" s="23"/>
    </row>
    <row r="976" spans="1:1" ht="13.2" hidden="1">
      <c r="A976" s="23"/>
    </row>
    <row r="977" spans="1:1" ht="13.2" hidden="1">
      <c r="A977" s="23"/>
    </row>
    <row r="978" spans="1:1" ht="13.2" hidden="1">
      <c r="A978" s="23"/>
    </row>
    <row r="979" spans="1:1" ht="13.2" hidden="1">
      <c r="A979" s="23"/>
    </row>
    <row r="980" spans="1:1" ht="13.2" hidden="1">
      <c r="A980" s="23"/>
    </row>
    <row r="981" spans="1:1" ht="13.2" hidden="1">
      <c r="A981" s="23"/>
    </row>
    <row r="982" spans="1:1" ht="13.2" hidden="1">
      <c r="A982" s="23"/>
    </row>
    <row r="983" spans="1:1" ht="13.2" hidden="1">
      <c r="A983" s="23"/>
    </row>
    <row r="984" spans="1:1" ht="13.2" hidden="1">
      <c r="A984" s="23"/>
    </row>
    <row r="985" spans="1:1" ht="13.2" hidden="1">
      <c r="A985" s="23"/>
    </row>
    <row r="986" spans="1:1" ht="13.2" hidden="1">
      <c r="A986" s="23"/>
    </row>
    <row r="987" spans="1:1" ht="13.2" hidden="1">
      <c r="A987" s="23"/>
    </row>
    <row r="988" spans="1:1" ht="13.2" hidden="1">
      <c r="A988" s="23"/>
    </row>
    <row r="989" spans="1:1" ht="13.2" hidden="1">
      <c r="A989" s="23"/>
    </row>
    <row r="990" spans="1:1" ht="13.2" hidden="1">
      <c r="A990" s="23"/>
    </row>
    <row r="991" spans="1:1" ht="13.2" hidden="1">
      <c r="A991" s="23"/>
    </row>
    <row r="992" spans="1:1" ht="13.2" hidden="1">
      <c r="A992" s="23"/>
    </row>
    <row r="993" spans="1:1" ht="13.2" hidden="1">
      <c r="A993" s="23"/>
    </row>
    <row r="994" spans="1:1" ht="13.2" hidden="1">
      <c r="A994" s="23"/>
    </row>
    <row r="995" spans="1:1" ht="13.2" hidden="1">
      <c r="A995" s="23"/>
    </row>
    <row r="996" spans="1:1" ht="13.2" hidden="1">
      <c r="A996" s="23"/>
    </row>
    <row r="997" spans="1:1" ht="13.2" hidden="1">
      <c r="A997" s="23"/>
    </row>
    <row r="998" spans="1:1" ht="13.2" hidden="1">
      <c r="A998" s="23"/>
    </row>
    <row r="999" spans="1:1" ht="13.2" hidden="1">
      <c r="A999" s="23"/>
    </row>
    <row r="1000" spans="1:1" ht="13.2" hidden="1">
      <c r="A1000" s="23"/>
    </row>
    <row r="1001" spans="1:1" ht="13.2" hidden="1">
      <c r="A1001" s="23"/>
    </row>
    <row r="1002" spans="1:1" ht="13.2" hidden="1">
      <c r="A1002" s="23"/>
    </row>
    <row r="1003" spans="1:1" ht="13.2" hidden="1">
      <c r="A1003" s="23"/>
    </row>
  </sheetData>
  <mergeCells count="12">
    <mergeCell ref="B19:E19"/>
    <mergeCell ref="A1:B1"/>
    <mergeCell ref="A3:E3"/>
    <mergeCell ref="A5:A7"/>
    <mergeCell ref="C5:E5"/>
    <mergeCell ref="C7:E7"/>
    <mergeCell ref="B9:E9"/>
    <mergeCell ref="B11:E11"/>
    <mergeCell ref="B13:E13"/>
    <mergeCell ref="B15:E15"/>
    <mergeCell ref="B17:E17"/>
    <mergeCell ref="C6:E6"/>
  </mergeCells>
  <hyperlinks>
    <hyperlink ref="C7" r:id="rId1" xr:uid="{CB4548A7-F27B-41E3-B23B-828918EFBE8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6FA8DC"/>
    <outlinePr summaryBelow="0" summaryRight="0"/>
  </sheetPr>
  <dimension ref="A1:H538"/>
  <sheetViews>
    <sheetView zoomScaleNormal="85" workbookViewId="0"/>
  </sheetViews>
  <sheetFormatPr defaultColWidth="0" defaultRowHeight="15.75" customHeight="1" zeroHeight="1"/>
  <cols>
    <col min="1" max="1" width="45.44140625" customWidth="1"/>
    <col min="2" max="2" width="39.88671875" customWidth="1"/>
    <col min="3" max="3" width="42.33203125" customWidth="1"/>
    <col min="4" max="4" width="30.6640625" customWidth="1"/>
    <col min="5" max="5" width="48" customWidth="1"/>
    <col min="6" max="6" width="12.6640625" customWidth="1"/>
    <col min="7" max="8" width="0" hidden="1" customWidth="1"/>
    <col min="9" max="16384" width="12.6640625" hidden="1"/>
  </cols>
  <sheetData>
    <row r="1" spans="1:6" ht="15.6">
      <c r="A1" s="350" t="s">
        <v>57</v>
      </c>
      <c r="B1" s="119"/>
      <c r="C1" s="119"/>
      <c r="D1" s="119"/>
      <c r="E1" s="119"/>
      <c r="F1" s="213"/>
    </row>
    <row r="2" spans="1:6" ht="13.2">
      <c r="A2" s="109"/>
      <c r="B2" s="213"/>
      <c r="C2" s="213"/>
      <c r="D2" s="213"/>
      <c r="E2" s="213"/>
      <c r="F2" s="213"/>
    </row>
    <row r="3" spans="1:6" ht="146.4" customHeight="1">
      <c r="A3" s="469" t="s">
        <v>58</v>
      </c>
      <c r="B3" s="471"/>
      <c r="C3" s="471"/>
      <c r="D3" s="213"/>
      <c r="E3" s="213"/>
      <c r="F3" s="213"/>
    </row>
    <row r="4" spans="1:6" ht="13.2">
      <c r="A4" s="109"/>
      <c r="B4" s="213"/>
      <c r="C4" s="213"/>
      <c r="D4" s="213"/>
      <c r="E4" s="213"/>
      <c r="F4" s="213"/>
    </row>
    <row r="5" spans="1:6" ht="13.2">
      <c r="A5" s="109"/>
      <c r="B5" s="213"/>
      <c r="C5" s="213"/>
      <c r="D5" s="213"/>
      <c r="E5" s="213"/>
      <c r="F5" s="213"/>
    </row>
    <row r="6" spans="1:6" ht="13.8">
      <c r="A6" s="219"/>
      <c r="B6" s="213"/>
      <c r="C6" s="213"/>
      <c r="D6" s="213"/>
      <c r="E6" s="213"/>
      <c r="F6" s="213"/>
    </row>
    <row r="7" spans="1:6" ht="14.4" thickBot="1">
      <c r="A7" s="120" t="s">
        <v>59</v>
      </c>
      <c r="B7" s="142"/>
      <c r="C7" s="142"/>
      <c r="D7" s="142"/>
      <c r="E7" s="142"/>
      <c r="F7" s="213"/>
    </row>
    <row r="8" spans="1:6" ht="13.2">
      <c r="A8" s="123" t="s">
        <v>60</v>
      </c>
      <c r="B8" s="124" t="s">
        <v>61</v>
      </c>
      <c r="C8" s="124" t="s">
        <v>62</v>
      </c>
      <c r="D8" s="125" t="s">
        <v>63</v>
      </c>
      <c r="E8" s="126" t="s">
        <v>64</v>
      </c>
      <c r="F8" s="213"/>
    </row>
    <row r="9" spans="1:6" ht="26.4">
      <c r="A9" s="54" t="s">
        <v>65</v>
      </c>
      <c r="B9" s="81" t="s">
        <v>66</v>
      </c>
      <c r="C9" s="81" t="s">
        <v>67</v>
      </c>
      <c r="D9" s="25" t="s">
        <v>68</v>
      </c>
      <c r="E9" s="55" t="s">
        <v>69</v>
      </c>
      <c r="F9" s="213"/>
    </row>
    <row r="10" spans="1:6" ht="26.4">
      <c r="A10" s="54" t="s">
        <v>70</v>
      </c>
      <c r="B10" s="81" t="s">
        <v>71</v>
      </c>
      <c r="C10" s="81" t="s">
        <v>67</v>
      </c>
      <c r="D10" s="25" t="s">
        <v>68</v>
      </c>
      <c r="E10" s="220" t="s">
        <v>72</v>
      </c>
      <c r="F10" s="213"/>
    </row>
    <row r="11" spans="1:6" ht="44.4" customHeight="1" thickBot="1">
      <c r="A11" s="56" t="s">
        <v>73</v>
      </c>
      <c r="B11" s="355" t="s">
        <v>74</v>
      </c>
      <c r="C11" s="355" t="s">
        <v>75</v>
      </c>
      <c r="D11" s="57" t="s">
        <v>68</v>
      </c>
      <c r="E11" s="58" t="s">
        <v>76</v>
      </c>
      <c r="F11" s="213"/>
    </row>
    <row r="12" spans="1:6" ht="13.2">
      <c r="A12" s="383"/>
      <c r="B12" s="383"/>
      <c r="C12" s="383"/>
      <c r="D12" s="213"/>
      <c r="E12" s="213"/>
      <c r="F12" s="213"/>
    </row>
    <row r="13" spans="1:6" ht="12.75" customHeight="1">
      <c r="A13" s="384"/>
      <c r="B13" s="213"/>
      <c r="C13" s="213"/>
      <c r="D13" s="213"/>
      <c r="E13" s="213"/>
      <c r="F13" s="213"/>
    </row>
    <row r="14" spans="1:6" ht="15.75" customHeight="1" thickBot="1">
      <c r="A14" s="489" t="s">
        <v>77</v>
      </c>
      <c r="B14" s="489"/>
      <c r="C14" s="142"/>
      <c r="D14" s="121"/>
      <c r="E14" s="121"/>
      <c r="F14" s="213"/>
    </row>
    <row r="15" spans="1:6" ht="13.2">
      <c r="A15" s="123" t="s">
        <v>60</v>
      </c>
      <c r="B15" s="124" t="s">
        <v>61</v>
      </c>
      <c r="C15" s="124" t="s">
        <v>62</v>
      </c>
      <c r="D15" s="125" t="s">
        <v>63</v>
      </c>
      <c r="E15" s="126" t="s">
        <v>64</v>
      </c>
      <c r="F15" s="213"/>
    </row>
    <row r="16" spans="1:6" ht="70.95" customHeight="1">
      <c r="A16" s="54" t="s">
        <v>78</v>
      </c>
      <c r="B16" s="81" t="s">
        <v>79</v>
      </c>
      <c r="C16" s="81" t="s">
        <v>80</v>
      </c>
      <c r="D16" s="59" t="s">
        <v>81</v>
      </c>
      <c r="E16" s="282" t="s">
        <v>82</v>
      </c>
      <c r="F16" s="213"/>
    </row>
    <row r="17" spans="1:6" ht="39.6">
      <c r="A17" s="491" t="s">
        <v>83</v>
      </c>
      <c r="B17" s="490" t="s">
        <v>84</v>
      </c>
      <c r="C17" s="490" t="s">
        <v>85</v>
      </c>
      <c r="D17" s="18" t="s">
        <v>86</v>
      </c>
      <c r="E17" s="60" t="s">
        <v>87</v>
      </c>
      <c r="F17" s="213"/>
    </row>
    <row r="18" spans="1:6" ht="13.2">
      <c r="A18" s="491"/>
      <c r="B18" s="490"/>
      <c r="C18" s="490"/>
      <c r="D18" s="18" t="s">
        <v>88</v>
      </c>
      <c r="E18" s="60" t="s">
        <v>89</v>
      </c>
      <c r="F18" s="213"/>
    </row>
    <row r="19" spans="1:6" ht="39.6">
      <c r="A19" s="54" t="s">
        <v>90</v>
      </c>
      <c r="B19" s="81" t="s">
        <v>91</v>
      </c>
      <c r="C19" s="81" t="s">
        <v>92</v>
      </c>
      <c r="D19" s="61" t="s">
        <v>93</v>
      </c>
      <c r="E19" s="60" t="s">
        <v>94</v>
      </c>
      <c r="F19" s="213"/>
    </row>
    <row r="20" spans="1:6" ht="26.4">
      <c r="A20" s="54" t="s">
        <v>95</v>
      </c>
      <c r="B20" s="81" t="s">
        <v>96</v>
      </c>
      <c r="C20" s="81" t="s">
        <v>97</v>
      </c>
      <c r="D20" s="61" t="s">
        <v>93</v>
      </c>
      <c r="E20" s="60" t="s">
        <v>94</v>
      </c>
      <c r="F20" s="213"/>
    </row>
    <row r="21" spans="1:6" ht="26.4">
      <c r="A21" s="54" t="s">
        <v>98</v>
      </c>
      <c r="B21" s="81" t="s">
        <v>99</v>
      </c>
      <c r="C21" s="81" t="s">
        <v>100</v>
      </c>
      <c r="D21" s="342" t="s">
        <v>101</v>
      </c>
      <c r="E21" s="60" t="s">
        <v>102</v>
      </c>
      <c r="F21" s="213"/>
    </row>
    <row r="22" spans="1:6" ht="66">
      <c r="A22" s="54" t="s">
        <v>103</v>
      </c>
      <c r="B22" s="81" t="s">
        <v>104</v>
      </c>
      <c r="C22" s="81" t="s">
        <v>105</v>
      </c>
      <c r="D22" s="175" t="s">
        <v>106</v>
      </c>
      <c r="E22" s="60" t="s">
        <v>107</v>
      </c>
      <c r="F22" s="213"/>
    </row>
    <row r="23" spans="1:6" ht="40.200000000000003" thickBot="1">
      <c r="A23" s="56" t="s">
        <v>108</v>
      </c>
      <c r="B23" s="355" t="s">
        <v>109</v>
      </c>
      <c r="C23" s="355" t="s">
        <v>110</v>
      </c>
      <c r="D23" s="62" t="s">
        <v>111</v>
      </c>
      <c r="E23" s="63" t="s">
        <v>112</v>
      </c>
      <c r="F23" s="213"/>
    </row>
    <row r="24" spans="1:6" ht="13.2">
      <c r="A24" s="383"/>
      <c r="B24" s="383"/>
      <c r="C24" s="383"/>
      <c r="D24" s="213"/>
      <c r="E24" s="213"/>
      <c r="F24" s="213"/>
    </row>
    <row r="25" spans="1:6" ht="13.8">
      <c r="A25" s="384"/>
      <c r="B25" s="213"/>
      <c r="C25" s="213"/>
      <c r="D25" s="213"/>
      <c r="E25" s="213"/>
      <c r="F25" s="213"/>
    </row>
    <row r="26" spans="1:6" ht="19.5" customHeight="1" thickBot="1">
      <c r="A26" s="120" t="s">
        <v>113</v>
      </c>
      <c r="B26" s="142"/>
      <c r="C26" s="142"/>
      <c r="D26" s="121"/>
      <c r="E26" s="121"/>
      <c r="F26" s="213"/>
    </row>
    <row r="27" spans="1:6" ht="38.25" customHeight="1">
      <c r="A27" s="123" t="s">
        <v>60</v>
      </c>
      <c r="B27" s="124" t="s">
        <v>61</v>
      </c>
      <c r="C27" s="124" t="s">
        <v>62</v>
      </c>
      <c r="D27" s="125" t="s">
        <v>63</v>
      </c>
      <c r="E27" s="126" t="s">
        <v>64</v>
      </c>
      <c r="F27" s="213"/>
    </row>
    <row r="28" spans="1:6" ht="31.2">
      <c r="A28" s="54" t="s">
        <v>114</v>
      </c>
      <c r="B28" s="81" t="s">
        <v>115</v>
      </c>
      <c r="C28" s="81" t="s">
        <v>116</v>
      </c>
      <c r="D28" s="261" t="s">
        <v>117</v>
      </c>
      <c r="E28" s="64" t="s">
        <v>118</v>
      </c>
      <c r="F28" s="213"/>
    </row>
    <row r="29" spans="1:6" ht="42">
      <c r="A29" s="54" t="s">
        <v>119</v>
      </c>
      <c r="B29" s="81" t="s">
        <v>120</v>
      </c>
      <c r="C29" s="81" t="s">
        <v>121</v>
      </c>
      <c r="D29" s="261" t="s">
        <v>122</v>
      </c>
      <c r="E29" s="64" t="s">
        <v>123</v>
      </c>
      <c r="F29" s="213"/>
    </row>
    <row r="30" spans="1:6" ht="42">
      <c r="A30" s="54" t="s">
        <v>124</v>
      </c>
      <c r="B30" s="81" t="s">
        <v>120</v>
      </c>
      <c r="C30" s="81" t="s">
        <v>125</v>
      </c>
      <c r="D30" s="59" t="s">
        <v>81</v>
      </c>
      <c r="E30" s="282" t="s">
        <v>82</v>
      </c>
      <c r="F30" s="213"/>
    </row>
    <row r="31" spans="1:6" ht="42.6" thickBot="1">
      <c r="A31" s="56" t="s">
        <v>126</v>
      </c>
      <c r="B31" s="355" t="s">
        <v>127</v>
      </c>
      <c r="C31" s="355" t="s">
        <v>125</v>
      </c>
      <c r="D31" s="262" t="s">
        <v>122</v>
      </c>
      <c r="E31" s="263" t="s">
        <v>123</v>
      </c>
      <c r="F31" s="213"/>
    </row>
    <row r="32" spans="1:6" ht="13.2">
      <c r="A32" s="383"/>
      <c r="B32" s="383"/>
      <c r="C32" s="383"/>
      <c r="D32" s="213"/>
      <c r="E32" s="213"/>
      <c r="F32" s="213"/>
    </row>
    <row r="33" spans="1:6" ht="15.6">
      <c r="A33" s="394"/>
      <c r="B33" s="394"/>
      <c r="C33" s="394"/>
      <c r="D33" s="213"/>
      <c r="E33" s="213"/>
      <c r="F33" s="213"/>
    </row>
    <row r="34" spans="1:6" ht="14.4" thickBot="1">
      <c r="A34" s="120" t="s">
        <v>128</v>
      </c>
      <c r="B34" s="142"/>
      <c r="C34" s="142"/>
      <c r="D34" s="121"/>
      <c r="E34" s="121"/>
      <c r="F34" s="213"/>
    </row>
    <row r="35" spans="1:6" ht="13.2">
      <c r="A35" s="123" t="s">
        <v>60</v>
      </c>
      <c r="B35" s="124" t="s">
        <v>61</v>
      </c>
      <c r="C35" s="124" t="s">
        <v>62</v>
      </c>
      <c r="D35" s="125" t="s">
        <v>63</v>
      </c>
      <c r="E35" s="126" t="s">
        <v>64</v>
      </c>
      <c r="F35" s="213"/>
    </row>
    <row r="36" spans="1:6" ht="26.4" customHeight="1">
      <c r="A36" s="483" t="s">
        <v>129</v>
      </c>
      <c r="B36" s="484" t="s">
        <v>130</v>
      </c>
      <c r="C36" s="484" t="s">
        <v>131</v>
      </c>
      <c r="D36" s="47" t="s">
        <v>81</v>
      </c>
      <c r="E36" s="282" t="s">
        <v>82</v>
      </c>
      <c r="F36" s="213"/>
    </row>
    <row r="37" spans="1:6" ht="26.4">
      <c r="A37" s="482"/>
      <c r="B37" s="485"/>
      <c r="C37" s="485"/>
      <c r="D37" s="306" t="s">
        <v>132</v>
      </c>
      <c r="E37" s="66" t="s">
        <v>133</v>
      </c>
      <c r="F37" s="213"/>
    </row>
    <row r="38" spans="1:6" ht="26.4">
      <c r="A38" s="49" t="s">
        <v>134</v>
      </c>
      <c r="B38" s="65" t="s">
        <v>135</v>
      </c>
      <c r="C38" s="65" t="s">
        <v>136</v>
      </c>
      <c r="D38" s="306" t="s">
        <v>137</v>
      </c>
      <c r="E38" s="66" t="s">
        <v>138</v>
      </c>
      <c r="F38" s="213"/>
    </row>
    <row r="39" spans="1:6" ht="42.6" thickBot="1">
      <c r="A39" s="48" t="s">
        <v>139</v>
      </c>
      <c r="B39" s="284" t="s">
        <v>140</v>
      </c>
      <c r="C39" s="284" t="s">
        <v>141</v>
      </c>
      <c r="D39" s="67" t="s">
        <v>122</v>
      </c>
      <c r="E39" s="68" t="s">
        <v>142</v>
      </c>
      <c r="F39" s="213"/>
    </row>
    <row r="40" spans="1:6" ht="13.2">
      <c r="A40" s="411"/>
      <c r="B40" s="213"/>
      <c r="C40" s="213"/>
      <c r="D40" s="213"/>
      <c r="E40" s="213"/>
      <c r="F40" s="213"/>
    </row>
    <row r="41" spans="1:6" ht="13.2">
      <c r="A41" s="411"/>
      <c r="B41" s="213"/>
      <c r="C41" s="213"/>
      <c r="D41" s="213"/>
      <c r="E41" s="213"/>
      <c r="F41" s="213"/>
    </row>
    <row r="42" spans="1:6" ht="14.4" thickBot="1">
      <c r="A42" s="120" t="s">
        <v>143</v>
      </c>
      <c r="B42" s="142"/>
      <c r="C42" s="142"/>
      <c r="D42" s="121"/>
      <c r="E42" s="121"/>
      <c r="F42" s="213"/>
    </row>
    <row r="43" spans="1:6" ht="13.2">
      <c r="A43" s="123" t="s">
        <v>60</v>
      </c>
      <c r="B43" s="124" t="s">
        <v>61</v>
      </c>
      <c r="C43" s="124" t="s">
        <v>62</v>
      </c>
      <c r="D43" s="125" t="s">
        <v>63</v>
      </c>
      <c r="E43" s="126" t="s">
        <v>64</v>
      </c>
      <c r="F43" s="213"/>
    </row>
    <row r="44" spans="1:6" ht="28.8">
      <c r="A44" s="49" t="s">
        <v>144</v>
      </c>
      <c r="B44" s="65" t="s">
        <v>145</v>
      </c>
      <c r="C44" s="65" t="s">
        <v>146</v>
      </c>
      <c r="D44" s="330" t="s">
        <v>147</v>
      </c>
      <c r="E44" s="220" t="s">
        <v>148</v>
      </c>
      <c r="F44" s="213"/>
    </row>
    <row r="45" spans="1:6" ht="42.6" thickBot="1">
      <c r="A45" s="48" t="s">
        <v>149</v>
      </c>
      <c r="B45" s="284" t="s">
        <v>150</v>
      </c>
      <c r="C45" s="284" t="s">
        <v>151</v>
      </c>
      <c r="D45" s="331" t="s">
        <v>147</v>
      </c>
      <c r="E45" s="506" t="s">
        <v>148</v>
      </c>
      <c r="F45" s="213"/>
    </row>
    <row r="46" spans="1:6" ht="13.2">
      <c r="A46" s="213"/>
      <c r="B46" s="213"/>
      <c r="C46" s="213"/>
      <c r="D46" s="213"/>
      <c r="E46" s="213"/>
      <c r="F46" s="213"/>
    </row>
    <row r="47" spans="1:6" ht="13.8">
      <c r="A47" s="384"/>
      <c r="B47" s="213"/>
      <c r="C47" s="213"/>
      <c r="D47" s="213"/>
      <c r="E47" s="213"/>
      <c r="F47" s="213"/>
    </row>
    <row r="48" spans="1:6" ht="14.4" thickBot="1">
      <c r="A48" s="120" t="s">
        <v>152</v>
      </c>
      <c r="B48" s="121"/>
      <c r="C48" s="121"/>
      <c r="D48" s="121"/>
      <c r="E48" s="121"/>
      <c r="F48" s="213"/>
    </row>
    <row r="49" spans="1:6" ht="13.2">
      <c r="A49" s="123" t="s">
        <v>60</v>
      </c>
      <c r="B49" s="124" t="s">
        <v>61</v>
      </c>
      <c r="C49" s="124" t="s">
        <v>62</v>
      </c>
      <c r="D49" s="125" t="s">
        <v>63</v>
      </c>
      <c r="E49" s="126" t="s">
        <v>64</v>
      </c>
      <c r="F49" s="213"/>
    </row>
    <row r="50" spans="1:6" ht="28.5" customHeight="1">
      <c r="A50" s="482" t="s">
        <v>153</v>
      </c>
      <c r="B50" s="481" t="s">
        <v>154</v>
      </c>
      <c r="C50" s="481" t="s">
        <v>155</v>
      </c>
      <c r="D50" s="27" t="s">
        <v>156</v>
      </c>
      <c r="E50" s="60" t="s">
        <v>157</v>
      </c>
      <c r="F50" s="213"/>
    </row>
    <row r="51" spans="1:6" ht="28.5" customHeight="1">
      <c r="A51" s="482"/>
      <c r="B51" s="481"/>
      <c r="C51" s="481"/>
      <c r="D51" s="27" t="s">
        <v>158</v>
      </c>
      <c r="E51" s="60" t="s">
        <v>159</v>
      </c>
      <c r="F51" s="213"/>
    </row>
    <row r="52" spans="1:6" ht="28.5" customHeight="1">
      <c r="A52" s="482" t="s">
        <v>160</v>
      </c>
      <c r="B52" s="481" t="s">
        <v>161</v>
      </c>
      <c r="C52" s="481" t="s">
        <v>162</v>
      </c>
      <c r="D52" s="27" t="s">
        <v>163</v>
      </c>
      <c r="E52" s="60" t="s">
        <v>164</v>
      </c>
      <c r="F52" s="213"/>
    </row>
    <row r="53" spans="1:6" ht="28.5" customHeight="1">
      <c r="A53" s="482"/>
      <c r="B53" s="481"/>
      <c r="C53" s="481"/>
      <c r="D53" s="27" t="s">
        <v>165</v>
      </c>
      <c r="E53" s="60" t="s">
        <v>166</v>
      </c>
      <c r="F53" s="213"/>
    </row>
    <row r="54" spans="1:6" ht="28.5" customHeight="1" thickBot="1">
      <c r="A54" s="487"/>
      <c r="B54" s="488"/>
      <c r="C54" s="488"/>
      <c r="D54" s="71" t="s">
        <v>167</v>
      </c>
      <c r="E54" s="63" t="s">
        <v>168</v>
      </c>
      <c r="F54" s="213"/>
    </row>
    <row r="55" spans="1:6" ht="13.2">
      <c r="A55" s="402"/>
      <c r="B55" s="402"/>
      <c r="C55" s="402"/>
      <c r="D55" s="213"/>
      <c r="E55" s="213"/>
      <c r="F55" s="213"/>
    </row>
    <row r="56" spans="1:6" ht="13.8">
      <c r="A56" s="384"/>
      <c r="B56" s="213"/>
      <c r="C56" s="213"/>
      <c r="D56" s="213"/>
      <c r="E56" s="213"/>
      <c r="F56" s="213"/>
    </row>
    <row r="57" spans="1:6" ht="14.4" thickBot="1">
      <c r="A57" s="122" t="s">
        <v>169</v>
      </c>
      <c r="B57" s="142"/>
      <c r="C57" s="142"/>
      <c r="D57" s="121"/>
      <c r="E57" s="121"/>
      <c r="F57" s="213"/>
    </row>
    <row r="58" spans="1:6" ht="13.2">
      <c r="A58" s="123" t="s">
        <v>60</v>
      </c>
      <c r="B58" s="124" t="s">
        <v>61</v>
      </c>
      <c r="C58" s="124" t="s">
        <v>62</v>
      </c>
      <c r="D58" s="125" t="s">
        <v>63</v>
      </c>
      <c r="E58" s="126" t="s">
        <v>64</v>
      </c>
      <c r="F58" s="213"/>
    </row>
    <row r="59" spans="1:6" ht="25.5" customHeight="1">
      <c r="A59" s="483" t="s">
        <v>170</v>
      </c>
      <c r="B59" s="486" t="s">
        <v>171</v>
      </c>
      <c r="C59" s="486" t="s">
        <v>172</v>
      </c>
      <c r="D59" t="s">
        <v>173</v>
      </c>
      <c r="E59" s="304" t="s">
        <v>174</v>
      </c>
      <c r="F59" s="213"/>
    </row>
    <row r="60" spans="1:6" ht="13.2">
      <c r="A60" s="482"/>
      <c r="B60" s="481"/>
      <c r="C60" s="481"/>
      <c r="D60" t="s">
        <v>175</v>
      </c>
      <c r="E60" s="304" t="s">
        <v>176</v>
      </c>
      <c r="F60" s="213"/>
    </row>
    <row r="61" spans="1:6" ht="26.4">
      <c r="A61" s="482"/>
      <c r="B61" s="481"/>
      <c r="C61" s="481"/>
      <c r="D61" s="27" t="s">
        <v>177</v>
      </c>
      <c r="E61" s="60" t="s">
        <v>112</v>
      </c>
      <c r="F61" s="213"/>
    </row>
    <row r="62" spans="1:6" ht="26.4">
      <c r="A62" s="482" t="s">
        <v>178</v>
      </c>
      <c r="B62" s="481" t="s">
        <v>179</v>
      </c>
      <c r="C62" s="481" t="s">
        <v>180</v>
      </c>
      <c r="D62" s="27" t="s">
        <v>181</v>
      </c>
      <c r="E62" s="60" t="s">
        <v>182</v>
      </c>
      <c r="F62" s="213"/>
    </row>
    <row r="63" spans="1:6" ht="13.2">
      <c r="A63" s="482"/>
      <c r="B63" s="481"/>
      <c r="C63" s="481"/>
      <c r="D63" s="27" t="s">
        <v>183</v>
      </c>
      <c r="E63" s="60" t="s">
        <v>184</v>
      </c>
      <c r="F63" s="213"/>
    </row>
    <row r="64" spans="1:6" ht="25.5" customHeight="1">
      <c r="A64" s="482" t="s">
        <v>185</v>
      </c>
      <c r="B64" s="481" t="s">
        <v>135</v>
      </c>
      <c r="C64" s="481" t="s">
        <v>186</v>
      </c>
      <c r="D64" s="27" t="s">
        <v>187</v>
      </c>
      <c r="E64" s="60" t="s">
        <v>188</v>
      </c>
      <c r="F64" s="213"/>
    </row>
    <row r="65" spans="1:8" ht="28.2" thickBot="1">
      <c r="A65" s="487"/>
      <c r="B65" s="488"/>
      <c r="C65" s="488"/>
      <c r="D65" s="69" t="s">
        <v>189</v>
      </c>
      <c r="E65" s="70" t="s">
        <v>190</v>
      </c>
      <c r="F65" s="213"/>
    </row>
    <row r="66" spans="1:8" ht="13.8">
      <c r="A66" s="384"/>
      <c r="B66" s="213"/>
      <c r="C66" s="213"/>
      <c r="D66" s="213"/>
      <c r="E66" s="213"/>
      <c r="F66" s="213"/>
    </row>
    <row r="67" spans="1:8" ht="13.8">
      <c r="A67" s="384"/>
      <c r="B67" s="213"/>
      <c r="C67" s="213"/>
      <c r="D67" s="213"/>
      <c r="E67" s="213"/>
      <c r="F67" s="213"/>
    </row>
    <row r="68" spans="1:8" ht="14.4" thickBot="1">
      <c r="A68" s="120" t="s">
        <v>191</v>
      </c>
      <c r="B68" s="142"/>
      <c r="C68" s="142"/>
      <c r="D68" s="142"/>
      <c r="E68" s="142"/>
      <c r="F68" s="213"/>
    </row>
    <row r="69" spans="1:8" ht="13.2">
      <c r="A69" s="123" t="s">
        <v>60</v>
      </c>
      <c r="B69" s="124" t="s">
        <v>61</v>
      </c>
      <c r="C69" s="124" t="s">
        <v>62</v>
      </c>
      <c r="D69" s="125" t="s">
        <v>63</v>
      </c>
      <c r="E69" s="126" t="s">
        <v>64</v>
      </c>
      <c r="F69" s="213"/>
    </row>
    <row r="70" spans="1:8" ht="26.4">
      <c r="A70" s="351" t="s">
        <v>192</v>
      </c>
      <c r="B70" s="352" t="s">
        <v>193</v>
      </c>
      <c r="C70" s="352" t="s">
        <v>194</v>
      </c>
      <c r="D70" s="27" t="s">
        <v>195</v>
      </c>
      <c r="E70" s="60" t="s">
        <v>196</v>
      </c>
      <c r="F70" s="213"/>
    </row>
    <row r="71" spans="1:8" ht="26.4">
      <c r="A71" s="351" t="s">
        <v>197</v>
      </c>
      <c r="B71" s="352" t="s">
        <v>198</v>
      </c>
      <c r="C71" s="352" t="s">
        <v>199</v>
      </c>
      <c r="D71" s="27" t="s">
        <v>200</v>
      </c>
      <c r="E71" s="220" t="s">
        <v>201</v>
      </c>
      <c r="F71" s="213"/>
    </row>
    <row r="72" spans="1:8" ht="28.5" customHeight="1">
      <c r="A72" s="482" t="s">
        <v>202</v>
      </c>
      <c r="B72" s="481" t="s">
        <v>203</v>
      </c>
      <c r="C72" s="481" t="s">
        <v>204</v>
      </c>
      <c r="D72" s="27" t="s">
        <v>205</v>
      </c>
      <c r="E72" s="60" t="s">
        <v>206</v>
      </c>
      <c r="F72" s="213"/>
    </row>
    <row r="73" spans="1:8" ht="13.2">
      <c r="A73" s="482"/>
      <c r="B73" s="481"/>
      <c r="C73" s="481"/>
      <c r="D73" s="27" t="s">
        <v>207</v>
      </c>
      <c r="E73" s="60" t="s">
        <v>208</v>
      </c>
      <c r="F73" s="213"/>
    </row>
    <row r="74" spans="1:8" ht="26.4">
      <c r="A74" s="351" t="s">
        <v>209</v>
      </c>
      <c r="B74" s="352" t="s">
        <v>210</v>
      </c>
      <c r="C74" s="352" t="s">
        <v>211</v>
      </c>
      <c r="D74" s="27" t="s">
        <v>156</v>
      </c>
      <c r="E74" s="220" t="s">
        <v>157</v>
      </c>
      <c r="F74" s="213"/>
      <c r="H74" s="310"/>
    </row>
    <row r="75" spans="1:8" ht="27" thickBot="1">
      <c r="A75" s="357" t="s">
        <v>212</v>
      </c>
      <c r="B75" s="356" t="s">
        <v>213</v>
      </c>
      <c r="C75" s="356" t="s">
        <v>211</v>
      </c>
      <c r="D75" s="71" t="s">
        <v>156</v>
      </c>
      <c r="E75" s="506" t="s">
        <v>157</v>
      </c>
      <c r="F75" s="213"/>
    </row>
    <row r="76" spans="1:8" ht="13.2">
      <c r="A76" s="402"/>
      <c r="B76" s="402"/>
      <c r="C76" s="402"/>
      <c r="D76" s="108"/>
      <c r="E76" s="213"/>
      <c r="F76" s="213"/>
    </row>
    <row r="77" spans="1:8" ht="13.8">
      <c r="A77" s="384"/>
      <c r="B77" s="213"/>
      <c r="C77" s="213"/>
      <c r="D77" s="108"/>
      <c r="E77" s="213"/>
      <c r="F77" s="213"/>
    </row>
    <row r="78" spans="1:8" ht="14.4" thickBot="1">
      <c r="A78" s="120" t="s">
        <v>214</v>
      </c>
      <c r="B78" s="142"/>
      <c r="C78" s="142"/>
      <c r="D78" s="358"/>
      <c r="E78" s="121"/>
      <c r="F78" s="213"/>
    </row>
    <row r="79" spans="1:8" ht="13.2">
      <c r="A79" s="123" t="s">
        <v>60</v>
      </c>
      <c r="B79" s="124" t="s">
        <v>61</v>
      </c>
      <c r="C79" s="124" t="s">
        <v>62</v>
      </c>
      <c r="D79" s="125" t="s">
        <v>63</v>
      </c>
      <c r="E79" s="126" t="s">
        <v>64</v>
      </c>
      <c r="F79" s="213"/>
    </row>
    <row r="80" spans="1:8" ht="26.4">
      <c r="A80" s="49" t="s">
        <v>215</v>
      </c>
      <c r="B80" s="65" t="s">
        <v>216</v>
      </c>
      <c r="C80" s="65" t="s">
        <v>217</v>
      </c>
      <c r="D80" s="27" t="s">
        <v>218</v>
      </c>
      <c r="E80" s="60" t="s">
        <v>219</v>
      </c>
      <c r="F80" s="213"/>
    </row>
    <row r="81" spans="1:6" ht="39.6">
      <c r="A81" s="49" t="s">
        <v>220</v>
      </c>
      <c r="B81" s="65" t="s">
        <v>221</v>
      </c>
      <c r="C81" s="65" t="s">
        <v>222</v>
      </c>
      <c r="D81" s="65" t="s">
        <v>223</v>
      </c>
      <c r="E81" s="220" t="s">
        <v>224</v>
      </c>
      <c r="F81" s="213"/>
    </row>
    <row r="82" spans="1:6" ht="25.5" customHeight="1">
      <c r="A82" s="482" t="s">
        <v>225</v>
      </c>
      <c r="B82" s="481" t="s">
        <v>226</v>
      </c>
      <c r="C82" s="481" t="s">
        <v>227</v>
      </c>
      <c r="D82" s="27" t="s">
        <v>228</v>
      </c>
      <c r="E82" s="60" t="s">
        <v>219</v>
      </c>
      <c r="F82" s="213"/>
    </row>
    <row r="83" spans="1:6" ht="39.6">
      <c r="A83" s="482"/>
      <c r="B83" s="481"/>
      <c r="C83" s="481"/>
      <c r="D83" s="65" t="s">
        <v>229</v>
      </c>
      <c r="E83" s="220" t="s">
        <v>230</v>
      </c>
      <c r="F83" s="213"/>
    </row>
    <row r="84" spans="1:6" ht="27" thickBot="1">
      <c r="A84" s="48" t="s">
        <v>231</v>
      </c>
      <c r="B84" s="284" t="s">
        <v>232</v>
      </c>
      <c r="C84" s="284" t="s">
        <v>233</v>
      </c>
      <c r="D84" s="71" t="s">
        <v>234</v>
      </c>
      <c r="E84" s="63" t="s">
        <v>235</v>
      </c>
      <c r="F84" s="213"/>
    </row>
    <row r="85" spans="1:6" ht="13.8">
      <c r="A85" s="384"/>
      <c r="B85" s="213"/>
      <c r="C85" s="213"/>
      <c r="D85" s="108"/>
      <c r="E85" s="213"/>
      <c r="F85" s="213"/>
    </row>
    <row r="86" spans="1:6" ht="13.2">
      <c r="A86" s="109"/>
      <c r="B86" s="214"/>
      <c r="C86" s="214"/>
      <c r="D86" s="108"/>
      <c r="E86" s="213"/>
      <c r="F86" s="213"/>
    </row>
    <row r="87" spans="1:6" ht="13.2" hidden="1">
      <c r="A87" s="24"/>
      <c r="B87" s="25"/>
      <c r="C87" s="25"/>
      <c r="D87" s="21"/>
    </row>
    <row r="88" spans="1:6" ht="13.2" hidden="1">
      <c r="A88" s="24"/>
      <c r="B88" s="25"/>
    </row>
    <row r="89" spans="1:6" ht="13.2" hidden="1">
      <c r="A89" s="24"/>
      <c r="B89" s="25"/>
    </row>
    <row r="90" spans="1:6" ht="13.2" hidden="1">
      <c r="A90" s="24"/>
      <c r="B90" s="25"/>
    </row>
    <row r="91" spans="1:6" ht="13.2" hidden="1">
      <c r="A91" s="24"/>
      <c r="B91" s="25"/>
    </row>
    <row r="92" spans="1:6" ht="13.2" hidden="1">
      <c r="A92" s="24"/>
      <c r="B92" s="25"/>
    </row>
    <row r="93" spans="1:6" ht="13.2" hidden="1">
      <c r="A93" s="24"/>
      <c r="B93" s="25"/>
      <c r="C93" s="25"/>
      <c r="D93" s="21"/>
    </row>
    <row r="94" spans="1:6" ht="13.2" hidden="1">
      <c r="A94" s="24"/>
      <c r="B94" s="25"/>
      <c r="C94" s="25"/>
      <c r="D94" s="21"/>
    </row>
    <row r="95" spans="1:6" ht="13.2" hidden="1">
      <c r="A95" s="24"/>
      <c r="B95" s="25"/>
      <c r="C95" s="25"/>
      <c r="D95" s="21"/>
    </row>
    <row r="96" spans="1:6" ht="13.2" hidden="1">
      <c r="A96" s="24"/>
      <c r="B96" s="25"/>
      <c r="C96" s="25"/>
      <c r="D96" s="21"/>
    </row>
    <row r="97" spans="1:4" ht="13.2" hidden="1">
      <c r="A97" s="24"/>
      <c r="B97" s="25"/>
      <c r="C97" s="25"/>
      <c r="D97" s="21"/>
    </row>
    <row r="98" spans="1:4" ht="13.2" hidden="1">
      <c r="A98" s="24"/>
      <c r="B98" s="25"/>
      <c r="C98" s="25"/>
      <c r="D98" s="21"/>
    </row>
    <row r="99" spans="1:4" ht="13.2" hidden="1">
      <c r="A99" s="24"/>
      <c r="B99" s="25"/>
      <c r="C99" s="25"/>
      <c r="D99" s="21"/>
    </row>
    <row r="100" spans="1:4" ht="13.2" hidden="1">
      <c r="A100" s="24"/>
      <c r="B100" s="25"/>
      <c r="C100" s="25"/>
      <c r="D100" s="21"/>
    </row>
    <row r="101" spans="1:4" ht="13.2" hidden="1">
      <c r="A101" s="24"/>
      <c r="B101" s="25"/>
      <c r="C101" s="25"/>
      <c r="D101" s="21"/>
    </row>
    <row r="102" spans="1:4" ht="13.2" hidden="1">
      <c r="A102" s="24"/>
      <c r="B102" s="25"/>
      <c r="C102" s="25"/>
      <c r="D102" s="21"/>
    </row>
    <row r="103" spans="1:4" ht="13.2" hidden="1">
      <c r="A103" s="24"/>
      <c r="B103" s="25"/>
      <c r="C103" s="25"/>
      <c r="D103" s="21"/>
    </row>
    <row r="104" spans="1:4" ht="13.2" hidden="1">
      <c r="A104" s="24"/>
      <c r="B104" s="25"/>
      <c r="C104" s="25"/>
      <c r="D104" s="21"/>
    </row>
    <row r="105" spans="1:4" ht="13.2" hidden="1">
      <c r="A105" s="24"/>
      <c r="B105" s="25"/>
      <c r="C105" s="25"/>
      <c r="D105" s="21"/>
    </row>
    <row r="106" spans="1:4" ht="13.2" hidden="1">
      <c r="A106" s="24"/>
      <c r="B106" s="25"/>
      <c r="C106" s="25"/>
      <c r="D106" s="21"/>
    </row>
    <row r="107" spans="1:4" ht="13.2" hidden="1">
      <c r="A107" s="24"/>
      <c r="B107" s="25"/>
      <c r="C107" s="25"/>
      <c r="D107" s="21"/>
    </row>
    <row r="108" spans="1:4" ht="13.2" hidden="1">
      <c r="A108" s="24"/>
      <c r="B108" s="25"/>
      <c r="C108" s="25"/>
      <c r="D108" s="21"/>
    </row>
    <row r="109" spans="1:4" ht="13.2" hidden="1">
      <c r="A109" s="24"/>
      <c r="B109" s="25"/>
      <c r="C109" s="25"/>
      <c r="D109" s="21"/>
    </row>
    <row r="110" spans="1:4" ht="13.2" hidden="1">
      <c r="A110" s="24"/>
      <c r="B110" s="25"/>
      <c r="C110" s="25"/>
      <c r="D110" s="21"/>
    </row>
    <row r="111" spans="1:4" ht="13.2" hidden="1">
      <c r="A111" s="24"/>
      <c r="B111" s="25"/>
      <c r="C111" s="25"/>
      <c r="D111" s="21"/>
    </row>
    <row r="112" spans="1:4" ht="13.2" hidden="1">
      <c r="A112" s="24"/>
      <c r="B112" s="25"/>
      <c r="C112" s="25"/>
      <c r="D112" s="21"/>
    </row>
    <row r="113" spans="1:4" ht="13.2" hidden="1">
      <c r="A113" s="24"/>
      <c r="B113" s="25"/>
      <c r="C113" s="25"/>
      <c r="D113" s="21"/>
    </row>
    <row r="114" spans="1:4" ht="13.2" hidden="1">
      <c r="A114" s="24"/>
      <c r="B114" s="25"/>
      <c r="C114" s="25"/>
      <c r="D114" s="21"/>
    </row>
    <row r="115" spans="1:4" ht="13.2" hidden="1">
      <c r="A115" s="24"/>
      <c r="B115" s="25"/>
      <c r="C115" s="25"/>
      <c r="D115" s="21"/>
    </row>
    <row r="116" spans="1:4" ht="13.2" hidden="1">
      <c r="A116" s="24"/>
      <c r="B116" s="25"/>
      <c r="C116" s="25"/>
      <c r="D116" s="21"/>
    </row>
    <row r="117" spans="1:4" ht="13.2" hidden="1">
      <c r="A117" s="24"/>
      <c r="B117" s="25"/>
      <c r="C117" s="25"/>
      <c r="D117" s="21"/>
    </row>
    <row r="118" spans="1:4" ht="13.2" hidden="1">
      <c r="A118" s="24"/>
      <c r="B118" s="25"/>
      <c r="C118" s="25"/>
      <c r="D118" s="21"/>
    </row>
    <row r="119" spans="1:4" ht="13.2" hidden="1">
      <c r="A119" s="24"/>
      <c r="B119" s="25"/>
      <c r="C119" s="25"/>
      <c r="D119" s="21"/>
    </row>
    <row r="120" spans="1:4" ht="13.2" hidden="1">
      <c r="A120" s="24"/>
      <c r="B120" s="25"/>
      <c r="C120" s="25"/>
      <c r="D120" s="21"/>
    </row>
    <row r="121" spans="1:4" ht="13.2" hidden="1">
      <c r="A121" s="24"/>
      <c r="B121" s="25"/>
      <c r="C121" s="25"/>
      <c r="D121" s="21"/>
    </row>
    <row r="122" spans="1:4" ht="13.2" hidden="1">
      <c r="A122" s="24"/>
      <c r="B122" s="25"/>
      <c r="C122" s="25"/>
      <c r="D122" s="21"/>
    </row>
    <row r="123" spans="1:4" ht="13.2" hidden="1">
      <c r="A123" s="24"/>
      <c r="B123" s="25"/>
      <c r="C123" s="25"/>
      <c r="D123" s="21"/>
    </row>
    <row r="124" spans="1:4" ht="13.2" hidden="1">
      <c r="A124" s="24"/>
      <c r="B124" s="25"/>
      <c r="C124" s="25"/>
      <c r="D124" s="21"/>
    </row>
    <row r="125" spans="1:4" ht="13.2" hidden="1">
      <c r="A125" s="24"/>
      <c r="B125" s="25"/>
      <c r="C125" s="25"/>
      <c r="D125" s="21"/>
    </row>
    <row r="126" spans="1:4" ht="13.2" hidden="1">
      <c r="A126" s="24"/>
      <c r="B126" s="25"/>
      <c r="C126" s="25"/>
      <c r="D126" s="21"/>
    </row>
    <row r="127" spans="1:4" ht="13.2" hidden="1">
      <c r="A127" s="24"/>
      <c r="B127" s="25"/>
      <c r="C127" s="25"/>
      <c r="D127" s="21"/>
    </row>
    <row r="128" spans="1:4" ht="13.2" hidden="1">
      <c r="A128" s="24"/>
      <c r="B128" s="25"/>
      <c r="C128" s="25"/>
      <c r="D128" s="21"/>
    </row>
    <row r="129" spans="1:4" ht="13.2" hidden="1">
      <c r="A129" s="24"/>
      <c r="B129" s="25"/>
      <c r="C129" s="25"/>
      <c r="D129" s="21"/>
    </row>
    <row r="130" spans="1:4" ht="13.2" hidden="1">
      <c r="A130" s="24"/>
      <c r="B130" s="25"/>
      <c r="C130" s="25"/>
      <c r="D130" s="21"/>
    </row>
    <row r="131" spans="1:4" ht="13.2" hidden="1">
      <c r="A131" s="24"/>
      <c r="B131" s="25"/>
      <c r="C131" s="25"/>
      <c r="D131" s="21"/>
    </row>
    <row r="132" spans="1:4" ht="13.2" hidden="1">
      <c r="A132" s="24"/>
      <c r="B132" s="25"/>
      <c r="C132" s="25"/>
      <c r="D132" s="21"/>
    </row>
    <row r="133" spans="1:4" ht="13.2" hidden="1">
      <c r="A133" s="24"/>
      <c r="B133" s="25"/>
      <c r="C133" s="25"/>
      <c r="D133" s="21"/>
    </row>
    <row r="134" spans="1:4" ht="13.2" hidden="1">
      <c r="A134" s="24"/>
      <c r="B134" s="25"/>
      <c r="C134" s="25"/>
      <c r="D134" s="21"/>
    </row>
    <row r="135" spans="1:4" ht="13.2" hidden="1">
      <c r="A135" s="24"/>
      <c r="B135" s="25"/>
      <c r="C135" s="25"/>
      <c r="D135" s="21"/>
    </row>
    <row r="136" spans="1:4" ht="13.2" hidden="1">
      <c r="A136" s="24"/>
      <c r="B136" s="25"/>
      <c r="C136" s="25"/>
      <c r="D136" s="21"/>
    </row>
    <row r="137" spans="1:4" ht="13.2" hidden="1">
      <c r="A137" s="24"/>
      <c r="B137" s="25"/>
      <c r="C137" s="25"/>
      <c r="D137" s="21"/>
    </row>
    <row r="138" spans="1:4" ht="13.2" hidden="1">
      <c r="A138" s="24"/>
      <c r="B138" s="25"/>
      <c r="C138" s="25"/>
      <c r="D138" s="21"/>
    </row>
    <row r="139" spans="1:4" ht="13.2" hidden="1">
      <c r="A139" s="24"/>
      <c r="B139" s="25"/>
      <c r="C139" s="25"/>
      <c r="D139" s="21"/>
    </row>
    <row r="140" spans="1:4" ht="13.2" hidden="1">
      <c r="A140" s="24"/>
      <c r="B140" s="25"/>
      <c r="C140" s="25"/>
      <c r="D140" s="21"/>
    </row>
    <row r="141" spans="1:4" ht="13.2" hidden="1">
      <c r="A141" s="24"/>
      <c r="B141" s="25"/>
      <c r="C141" s="25"/>
      <c r="D141" s="21"/>
    </row>
    <row r="142" spans="1:4" ht="13.2" hidden="1">
      <c r="A142" s="24"/>
      <c r="B142" s="25"/>
      <c r="C142" s="25"/>
      <c r="D142" s="21"/>
    </row>
    <row r="143" spans="1:4" ht="13.2" hidden="1">
      <c r="A143" s="24"/>
      <c r="B143" s="25"/>
      <c r="C143" s="25"/>
      <c r="D143" s="21"/>
    </row>
    <row r="144" spans="1:4" ht="13.2" hidden="1">
      <c r="A144" s="24"/>
      <c r="B144" s="25"/>
      <c r="C144" s="25"/>
      <c r="D144" s="21"/>
    </row>
    <row r="145" spans="1:4" ht="13.2" hidden="1">
      <c r="A145" s="24"/>
      <c r="B145" s="25"/>
      <c r="C145" s="25"/>
      <c r="D145" s="21"/>
    </row>
    <row r="146" spans="1:4" ht="13.2" hidden="1">
      <c r="A146" s="24"/>
      <c r="B146" s="25"/>
      <c r="C146" s="25"/>
      <c r="D146" s="21"/>
    </row>
    <row r="147" spans="1:4" ht="13.2" hidden="1">
      <c r="A147" s="24"/>
      <c r="B147" s="25"/>
      <c r="C147" s="25"/>
      <c r="D147" s="21"/>
    </row>
    <row r="148" spans="1:4" ht="13.2" hidden="1">
      <c r="A148" s="24"/>
      <c r="B148" s="25"/>
      <c r="C148" s="25"/>
      <c r="D148" s="21"/>
    </row>
    <row r="149" spans="1:4" ht="13.2" hidden="1">
      <c r="A149" s="24"/>
      <c r="B149" s="25"/>
      <c r="C149" s="25"/>
      <c r="D149" s="21"/>
    </row>
    <row r="150" spans="1:4" ht="13.2" hidden="1">
      <c r="A150" s="24"/>
      <c r="B150" s="25"/>
      <c r="C150" s="25"/>
      <c r="D150" s="21"/>
    </row>
    <row r="151" spans="1:4" ht="13.2" hidden="1">
      <c r="A151" s="24"/>
      <c r="B151" s="25"/>
      <c r="C151" s="25"/>
      <c r="D151" s="21"/>
    </row>
    <row r="152" spans="1:4" ht="13.2" hidden="1">
      <c r="A152" s="24"/>
      <c r="B152" s="25"/>
      <c r="C152" s="25"/>
      <c r="D152" s="21"/>
    </row>
    <row r="153" spans="1:4" ht="13.2" hidden="1">
      <c r="A153" s="24"/>
      <c r="B153" s="25"/>
      <c r="C153" s="25"/>
      <c r="D153" s="21"/>
    </row>
    <row r="154" spans="1:4" ht="13.2" hidden="1">
      <c r="A154" s="24"/>
      <c r="B154" s="25"/>
      <c r="C154" s="25"/>
      <c r="D154" s="21"/>
    </row>
    <row r="155" spans="1:4" ht="13.2" hidden="1">
      <c r="A155" s="24"/>
      <c r="B155" s="25"/>
      <c r="C155" s="25"/>
      <c r="D155" s="21"/>
    </row>
    <row r="156" spans="1:4" ht="13.2" hidden="1">
      <c r="A156" s="24"/>
      <c r="B156" s="25"/>
      <c r="C156" s="25"/>
      <c r="D156" s="21"/>
    </row>
    <row r="157" spans="1:4" ht="13.2" hidden="1">
      <c r="A157" s="24"/>
      <c r="B157" s="25"/>
      <c r="C157" s="25"/>
      <c r="D157" s="21"/>
    </row>
    <row r="158" spans="1:4" ht="13.2" hidden="1">
      <c r="A158" s="24"/>
      <c r="B158" s="25"/>
      <c r="C158" s="25"/>
      <c r="D158" s="21"/>
    </row>
    <row r="159" spans="1:4" ht="13.2" hidden="1">
      <c r="A159" s="24"/>
      <c r="B159" s="25"/>
      <c r="C159" s="25"/>
      <c r="D159" s="21"/>
    </row>
    <row r="160" spans="1:4" ht="13.2" hidden="1">
      <c r="A160" s="24"/>
      <c r="B160" s="25"/>
      <c r="C160" s="25"/>
      <c r="D160" s="21"/>
    </row>
    <row r="161" spans="1:4" ht="13.2" hidden="1">
      <c r="A161" s="24"/>
      <c r="B161" s="25"/>
      <c r="C161" s="25"/>
      <c r="D161" s="21"/>
    </row>
    <row r="162" spans="1:4" ht="13.2" hidden="1">
      <c r="A162" s="24"/>
      <c r="B162" s="25"/>
      <c r="C162" s="25"/>
      <c r="D162" s="21"/>
    </row>
    <row r="163" spans="1:4" ht="13.2" hidden="1">
      <c r="A163" s="24"/>
      <c r="B163" s="25"/>
      <c r="C163" s="25"/>
      <c r="D163" s="21"/>
    </row>
    <row r="164" spans="1:4" ht="13.2" hidden="1">
      <c r="A164" s="24"/>
      <c r="B164" s="25"/>
      <c r="C164" s="25"/>
      <c r="D164" s="21"/>
    </row>
    <row r="165" spans="1:4" ht="13.2" hidden="1">
      <c r="A165" s="24"/>
      <c r="B165" s="25"/>
      <c r="C165" s="25"/>
      <c r="D165" s="21"/>
    </row>
    <row r="166" spans="1:4" ht="13.2" hidden="1">
      <c r="A166" s="24"/>
      <c r="B166" s="25"/>
      <c r="C166" s="25"/>
      <c r="D166" s="21"/>
    </row>
    <row r="167" spans="1:4" ht="13.2" hidden="1">
      <c r="A167" s="24"/>
      <c r="B167" s="25"/>
      <c r="C167" s="25"/>
      <c r="D167" s="21"/>
    </row>
    <row r="168" spans="1:4" ht="13.2" hidden="1">
      <c r="A168" s="24"/>
      <c r="B168" s="25"/>
      <c r="C168" s="25"/>
      <c r="D168" s="21"/>
    </row>
    <row r="169" spans="1:4" ht="13.2" hidden="1">
      <c r="A169" s="24"/>
      <c r="B169" s="25"/>
      <c r="C169" s="25"/>
      <c r="D169" s="21"/>
    </row>
    <row r="170" spans="1:4" ht="13.2" hidden="1">
      <c r="A170" s="24"/>
      <c r="B170" s="25"/>
      <c r="C170" s="25"/>
      <c r="D170" s="21"/>
    </row>
    <row r="171" spans="1:4" ht="13.2" hidden="1">
      <c r="A171" s="24"/>
      <c r="B171" s="25"/>
      <c r="C171" s="25"/>
      <c r="D171" s="21"/>
    </row>
    <row r="172" spans="1:4" ht="13.2" hidden="1">
      <c r="A172" s="24"/>
      <c r="B172" s="25"/>
      <c r="C172" s="25"/>
      <c r="D172" s="21"/>
    </row>
    <row r="173" spans="1:4" ht="13.2" hidden="1">
      <c r="A173" s="24"/>
      <c r="B173" s="25"/>
      <c r="C173" s="25"/>
      <c r="D173" s="21"/>
    </row>
    <row r="174" spans="1:4" ht="13.2" hidden="1">
      <c r="A174" s="24"/>
      <c r="B174" s="25"/>
      <c r="C174" s="25"/>
      <c r="D174" s="21"/>
    </row>
    <row r="175" spans="1:4" ht="13.2" hidden="1">
      <c r="A175" s="24"/>
      <c r="B175" s="25"/>
      <c r="C175" s="25"/>
      <c r="D175" s="21"/>
    </row>
    <row r="176" spans="1:4" ht="13.2" hidden="1">
      <c r="A176" s="24"/>
      <c r="B176" s="25"/>
      <c r="C176" s="25"/>
      <c r="D176" s="21"/>
    </row>
    <row r="177" spans="1:4" ht="13.2" hidden="1">
      <c r="A177" s="24"/>
      <c r="B177" s="25"/>
      <c r="C177" s="25"/>
      <c r="D177" s="21"/>
    </row>
    <row r="178" spans="1:4" ht="13.2" hidden="1">
      <c r="A178" s="24"/>
      <c r="B178" s="25"/>
      <c r="C178" s="25"/>
      <c r="D178" s="21"/>
    </row>
    <row r="179" spans="1:4" ht="13.2" hidden="1">
      <c r="A179" s="24"/>
      <c r="B179" s="25"/>
      <c r="C179" s="25"/>
      <c r="D179" s="21"/>
    </row>
    <row r="180" spans="1:4" ht="13.2" hidden="1">
      <c r="A180" s="24"/>
      <c r="B180" s="25"/>
      <c r="C180" s="25"/>
      <c r="D180" s="21"/>
    </row>
    <row r="181" spans="1:4" ht="13.2" hidden="1">
      <c r="A181" s="24"/>
      <c r="B181" s="25"/>
      <c r="C181" s="25"/>
      <c r="D181" s="21"/>
    </row>
    <row r="182" spans="1:4" ht="13.2" hidden="1">
      <c r="A182" s="24"/>
      <c r="B182" s="25"/>
      <c r="C182" s="25"/>
      <c r="D182" s="21"/>
    </row>
    <row r="183" spans="1:4" ht="13.2" hidden="1">
      <c r="A183" s="24"/>
      <c r="B183" s="25"/>
      <c r="C183" s="25"/>
      <c r="D183" s="21"/>
    </row>
    <row r="184" spans="1:4" ht="13.2" hidden="1">
      <c r="A184" s="24"/>
      <c r="B184" s="25"/>
      <c r="C184" s="25"/>
      <c r="D184" s="21"/>
    </row>
    <row r="185" spans="1:4" ht="13.2" hidden="1">
      <c r="A185" s="24"/>
      <c r="B185" s="25"/>
      <c r="C185" s="25"/>
      <c r="D185" s="21"/>
    </row>
    <row r="186" spans="1:4" ht="13.2" hidden="1">
      <c r="A186" s="24"/>
      <c r="B186" s="25"/>
      <c r="C186" s="25"/>
      <c r="D186" s="21"/>
    </row>
    <row r="187" spans="1:4" ht="13.2" hidden="1">
      <c r="A187" s="24"/>
      <c r="B187" s="25"/>
      <c r="C187" s="25"/>
      <c r="D187" s="21"/>
    </row>
    <row r="188" spans="1:4" ht="13.2" hidden="1">
      <c r="A188" s="24"/>
      <c r="B188" s="25"/>
      <c r="C188" s="25"/>
      <c r="D188" s="21"/>
    </row>
    <row r="189" spans="1:4" ht="13.2" hidden="1">
      <c r="A189" s="24"/>
      <c r="B189" s="25"/>
      <c r="C189" s="25"/>
      <c r="D189" s="21"/>
    </row>
    <row r="190" spans="1:4" ht="13.2" hidden="1">
      <c r="A190" s="24"/>
      <c r="B190" s="25"/>
      <c r="C190" s="25"/>
      <c r="D190" s="21"/>
    </row>
    <row r="191" spans="1:4" ht="13.2" hidden="1">
      <c r="A191" s="24"/>
      <c r="B191" s="25"/>
      <c r="C191" s="25"/>
      <c r="D191" s="21"/>
    </row>
    <row r="192" spans="1:4" ht="13.2" hidden="1">
      <c r="A192" s="24"/>
      <c r="B192" s="25"/>
      <c r="C192" s="25"/>
      <c r="D192" s="21"/>
    </row>
    <row r="193" spans="1:4" ht="13.2" hidden="1">
      <c r="A193" s="24"/>
      <c r="B193" s="25"/>
      <c r="C193" s="25"/>
      <c r="D193" s="21"/>
    </row>
    <row r="194" spans="1:4" ht="13.2" hidden="1">
      <c r="A194" s="24"/>
      <c r="B194" s="25"/>
      <c r="C194" s="25"/>
      <c r="D194" s="21"/>
    </row>
    <row r="195" spans="1:4" ht="13.2" hidden="1">
      <c r="A195" s="24"/>
      <c r="B195" s="25"/>
      <c r="C195" s="25"/>
      <c r="D195" s="21"/>
    </row>
    <row r="196" spans="1:4" ht="13.2" hidden="1">
      <c r="A196" s="24"/>
      <c r="B196" s="25"/>
      <c r="C196" s="25"/>
      <c r="D196" s="21"/>
    </row>
    <row r="197" spans="1:4" ht="13.2" hidden="1">
      <c r="A197" s="24"/>
      <c r="B197" s="25"/>
      <c r="C197" s="25"/>
      <c r="D197" s="21"/>
    </row>
    <row r="198" spans="1:4" ht="13.2" hidden="1">
      <c r="A198" s="24"/>
      <c r="B198" s="25"/>
      <c r="C198" s="25"/>
      <c r="D198" s="21"/>
    </row>
    <row r="199" spans="1:4" ht="13.2" hidden="1">
      <c r="A199" s="24"/>
      <c r="B199" s="25"/>
      <c r="C199" s="25"/>
      <c r="D199" s="21"/>
    </row>
    <row r="200" spans="1:4" ht="13.2" hidden="1">
      <c r="A200" s="24"/>
      <c r="B200" s="25"/>
      <c r="C200" s="25"/>
      <c r="D200" s="21"/>
    </row>
    <row r="201" spans="1:4" ht="13.2" hidden="1">
      <c r="A201" s="24"/>
      <c r="B201" s="25"/>
      <c r="C201" s="25"/>
      <c r="D201" s="21"/>
    </row>
    <row r="202" spans="1:4" ht="13.2" hidden="1">
      <c r="A202" s="24"/>
      <c r="B202" s="25"/>
      <c r="C202" s="25"/>
      <c r="D202" s="21"/>
    </row>
    <row r="203" spans="1:4" ht="13.2" hidden="1">
      <c r="A203" s="24"/>
      <c r="B203" s="25"/>
      <c r="C203" s="25"/>
      <c r="D203" s="21"/>
    </row>
    <row r="204" spans="1:4" ht="13.2" hidden="1">
      <c r="A204" s="24"/>
      <c r="B204" s="25"/>
      <c r="C204" s="25"/>
      <c r="D204" s="21"/>
    </row>
    <row r="205" spans="1:4" ht="13.2" hidden="1">
      <c r="A205" s="24"/>
      <c r="B205" s="25"/>
      <c r="C205" s="25"/>
      <c r="D205" s="21"/>
    </row>
    <row r="206" spans="1:4" ht="13.2" hidden="1">
      <c r="A206" s="24"/>
      <c r="B206" s="25"/>
      <c r="C206" s="25"/>
      <c r="D206" s="21"/>
    </row>
    <row r="207" spans="1:4" ht="13.2" hidden="1">
      <c r="A207" s="24"/>
      <c r="B207" s="25"/>
      <c r="C207" s="25"/>
      <c r="D207" s="21"/>
    </row>
    <row r="208" spans="1:4" ht="13.2" hidden="1">
      <c r="A208" s="24"/>
      <c r="B208" s="25"/>
      <c r="C208" s="25"/>
      <c r="D208" s="21"/>
    </row>
    <row r="209" spans="1:4" ht="13.2" hidden="1">
      <c r="A209" s="24"/>
      <c r="B209" s="25"/>
      <c r="C209" s="25"/>
      <c r="D209" s="21"/>
    </row>
    <row r="210" spans="1:4" ht="13.2" hidden="1">
      <c r="A210" s="24"/>
      <c r="B210" s="25"/>
      <c r="C210" s="25"/>
      <c r="D210" s="21"/>
    </row>
    <row r="211" spans="1:4" ht="13.2" hidden="1">
      <c r="A211" s="24"/>
      <c r="B211" s="25"/>
      <c r="C211" s="25"/>
      <c r="D211" s="21"/>
    </row>
    <row r="212" spans="1:4" ht="13.2" hidden="1">
      <c r="A212" s="24"/>
      <c r="B212" s="25"/>
      <c r="C212" s="25"/>
      <c r="D212" s="21"/>
    </row>
    <row r="213" spans="1:4" ht="13.2" hidden="1">
      <c r="A213" s="24"/>
      <c r="B213" s="25"/>
      <c r="C213" s="25"/>
      <c r="D213" s="21"/>
    </row>
    <row r="214" spans="1:4" ht="13.2" hidden="1">
      <c r="A214" s="24"/>
      <c r="B214" s="25"/>
      <c r="C214" s="25"/>
      <c r="D214" s="21"/>
    </row>
    <row r="215" spans="1:4" ht="13.2" hidden="1">
      <c r="A215" s="24"/>
      <c r="B215" s="25"/>
      <c r="C215" s="25"/>
      <c r="D215" s="21"/>
    </row>
    <row r="216" spans="1:4" ht="13.2" hidden="1">
      <c r="A216" s="24"/>
      <c r="B216" s="25"/>
      <c r="C216" s="25"/>
      <c r="D216" s="21"/>
    </row>
    <row r="217" spans="1:4" ht="13.2" hidden="1">
      <c r="A217" s="24"/>
      <c r="B217" s="25"/>
      <c r="C217" s="25"/>
      <c r="D217" s="21"/>
    </row>
    <row r="218" spans="1:4" ht="13.2" hidden="1">
      <c r="A218" s="24"/>
      <c r="B218" s="25"/>
      <c r="C218" s="25"/>
      <c r="D218" s="21"/>
    </row>
    <row r="219" spans="1:4" ht="13.2" hidden="1">
      <c r="A219" s="24"/>
      <c r="B219" s="25"/>
      <c r="C219" s="25"/>
      <c r="D219" s="21"/>
    </row>
    <row r="220" spans="1:4" ht="13.2" hidden="1">
      <c r="A220" s="24"/>
      <c r="B220" s="25"/>
      <c r="C220" s="25"/>
      <c r="D220" s="21"/>
    </row>
    <row r="221" spans="1:4" ht="13.2" hidden="1">
      <c r="A221" s="24"/>
      <c r="B221" s="25"/>
      <c r="C221" s="25"/>
      <c r="D221" s="21"/>
    </row>
    <row r="222" spans="1:4" ht="13.2" hidden="1">
      <c r="A222" s="24"/>
      <c r="B222" s="25"/>
      <c r="C222" s="25"/>
      <c r="D222" s="21"/>
    </row>
    <row r="223" spans="1:4" ht="13.2" hidden="1">
      <c r="A223" s="24"/>
      <c r="B223" s="25"/>
      <c r="C223" s="25"/>
      <c r="D223" s="21"/>
    </row>
    <row r="224" spans="1:4" ht="13.2" hidden="1">
      <c r="A224" s="24"/>
      <c r="B224" s="25"/>
      <c r="C224" s="25"/>
      <c r="D224" s="21"/>
    </row>
    <row r="225" spans="1:4" ht="13.2" hidden="1">
      <c r="A225" s="24"/>
      <c r="B225" s="25"/>
      <c r="C225" s="25"/>
      <c r="D225" s="21"/>
    </row>
    <row r="226" spans="1:4" ht="13.2" hidden="1">
      <c r="A226" s="24"/>
      <c r="B226" s="25"/>
      <c r="C226" s="25"/>
      <c r="D226" s="21"/>
    </row>
    <row r="227" spans="1:4" ht="13.2" hidden="1">
      <c r="A227" s="24"/>
      <c r="B227" s="25"/>
      <c r="C227" s="25"/>
      <c r="D227" s="21"/>
    </row>
    <row r="228" spans="1:4" ht="13.2" hidden="1">
      <c r="A228" s="24"/>
      <c r="B228" s="25"/>
      <c r="C228" s="25"/>
      <c r="D228" s="21"/>
    </row>
    <row r="229" spans="1:4" ht="13.2" hidden="1">
      <c r="A229" s="24"/>
      <c r="B229" s="25"/>
      <c r="C229" s="25"/>
      <c r="D229" s="21"/>
    </row>
    <row r="230" spans="1:4" ht="13.2" hidden="1">
      <c r="A230" s="24"/>
      <c r="B230" s="25"/>
      <c r="C230" s="25"/>
      <c r="D230" s="21"/>
    </row>
    <row r="231" spans="1:4" ht="13.2" hidden="1">
      <c r="A231" s="24"/>
      <c r="B231" s="25"/>
      <c r="C231" s="25"/>
      <c r="D231" s="21"/>
    </row>
    <row r="232" spans="1:4" ht="13.2" hidden="1">
      <c r="A232" s="24"/>
      <c r="B232" s="25"/>
      <c r="C232" s="25"/>
      <c r="D232" s="21"/>
    </row>
    <row r="233" spans="1:4" ht="13.2" hidden="1">
      <c r="A233" s="24"/>
      <c r="B233" s="25"/>
      <c r="C233" s="25"/>
      <c r="D233" s="21"/>
    </row>
    <row r="234" spans="1:4" ht="13.2" hidden="1">
      <c r="A234" s="24"/>
      <c r="B234" s="25"/>
      <c r="C234" s="25"/>
      <c r="D234" s="21"/>
    </row>
    <row r="235" spans="1:4" ht="13.2" hidden="1">
      <c r="A235" s="24"/>
      <c r="B235" s="25"/>
      <c r="C235" s="25"/>
      <c r="D235" s="21"/>
    </row>
    <row r="236" spans="1:4" ht="13.2" hidden="1">
      <c r="A236" s="24"/>
      <c r="B236" s="25"/>
      <c r="C236" s="25"/>
      <c r="D236" s="21"/>
    </row>
    <row r="237" spans="1:4" ht="13.2" hidden="1">
      <c r="A237" s="24"/>
      <c r="B237" s="25"/>
      <c r="C237" s="25"/>
      <c r="D237" s="21"/>
    </row>
    <row r="238" spans="1:4" ht="13.2" hidden="1">
      <c r="A238" s="24"/>
      <c r="B238" s="25"/>
      <c r="C238" s="25"/>
      <c r="D238" s="21"/>
    </row>
    <row r="239" spans="1:4" ht="13.2" hidden="1">
      <c r="A239" s="24"/>
      <c r="B239" s="25"/>
      <c r="C239" s="25"/>
      <c r="D239" s="21"/>
    </row>
    <row r="240" spans="1:4" ht="13.2" hidden="1">
      <c r="A240" s="24"/>
      <c r="B240" s="25"/>
      <c r="C240" s="25"/>
      <c r="D240" s="21"/>
    </row>
    <row r="241" spans="1:4" ht="13.2" hidden="1">
      <c r="A241" s="24"/>
      <c r="B241" s="25"/>
      <c r="C241" s="25"/>
      <c r="D241" s="21"/>
    </row>
    <row r="242" spans="1:4" ht="13.2" hidden="1">
      <c r="A242" s="24"/>
      <c r="B242" s="25"/>
      <c r="C242" s="25"/>
      <c r="D242" s="21"/>
    </row>
    <row r="243" spans="1:4" ht="13.2" hidden="1">
      <c r="A243" s="24"/>
      <c r="B243" s="25"/>
      <c r="C243" s="25"/>
      <c r="D243" s="21"/>
    </row>
    <row r="244" spans="1:4" ht="13.2" hidden="1">
      <c r="A244" s="24"/>
      <c r="B244" s="25"/>
      <c r="C244" s="25"/>
      <c r="D244" s="21"/>
    </row>
    <row r="245" spans="1:4" ht="13.2" hidden="1">
      <c r="A245" s="24"/>
      <c r="B245" s="25"/>
      <c r="C245" s="25"/>
      <c r="D245" s="21"/>
    </row>
    <row r="246" spans="1:4" ht="13.2" hidden="1">
      <c r="A246" s="24"/>
      <c r="B246" s="25"/>
      <c r="C246" s="25"/>
      <c r="D246" s="21"/>
    </row>
    <row r="247" spans="1:4" ht="13.2" hidden="1">
      <c r="A247" s="24"/>
      <c r="B247" s="25"/>
      <c r="C247" s="25"/>
      <c r="D247" s="21"/>
    </row>
    <row r="248" spans="1:4" ht="13.2" hidden="1">
      <c r="A248" s="24"/>
      <c r="B248" s="25"/>
      <c r="C248" s="25"/>
      <c r="D248" s="21"/>
    </row>
    <row r="249" spans="1:4" ht="13.2" hidden="1">
      <c r="A249" s="24"/>
      <c r="B249" s="25"/>
      <c r="C249" s="25"/>
      <c r="D249" s="21"/>
    </row>
    <row r="250" spans="1:4" ht="13.2" hidden="1">
      <c r="A250" s="24"/>
      <c r="B250" s="25"/>
      <c r="C250" s="25"/>
      <c r="D250" s="21"/>
    </row>
    <row r="251" spans="1:4" ht="13.2" hidden="1">
      <c r="A251" s="24"/>
      <c r="B251" s="25"/>
      <c r="C251" s="25"/>
      <c r="D251" s="21"/>
    </row>
    <row r="252" spans="1:4" ht="13.2" hidden="1">
      <c r="A252" s="24"/>
      <c r="B252" s="25"/>
      <c r="C252" s="25"/>
      <c r="D252" s="21"/>
    </row>
    <row r="253" spans="1:4" ht="13.2" hidden="1">
      <c r="A253" s="24"/>
      <c r="B253" s="25"/>
      <c r="C253" s="25"/>
      <c r="D253" s="21"/>
    </row>
    <row r="254" spans="1:4" ht="13.2" hidden="1">
      <c r="A254" s="24"/>
      <c r="B254" s="25"/>
      <c r="C254" s="25"/>
      <c r="D254" s="21"/>
    </row>
    <row r="255" spans="1:4" ht="13.2" hidden="1">
      <c r="A255" s="24"/>
      <c r="B255" s="25"/>
      <c r="C255" s="25"/>
      <c r="D255" s="21"/>
    </row>
    <row r="256" spans="1:4" ht="13.2" hidden="1">
      <c r="A256" s="24"/>
      <c r="B256" s="25"/>
      <c r="C256" s="25"/>
      <c r="D256" s="21"/>
    </row>
    <row r="257" spans="1:4" ht="13.2" hidden="1">
      <c r="A257" s="24"/>
      <c r="B257" s="25"/>
      <c r="C257" s="25"/>
      <c r="D257" s="21"/>
    </row>
    <row r="258" spans="1:4" ht="13.2" hidden="1">
      <c r="A258" s="24"/>
      <c r="B258" s="25"/>
      <c r="C258" s="25"/>
      <c r="D258" s="21"/>
    </row>
    <row r="259" spans="1:4" ht="13.2" hidden="1">
      <c r="A259" s="24"/>
      <c r="B259" s="25"/>
      <c r="C259" s="25"/>
      <c r="D259" s="21"/>
    </row>
    <row r="260" spans="1:4" ht="13.2" hidden="1">
      <c r="A260" s="24"/>
      <c r="B260" s="25"/>
      <c r="C260" s="25"/>
      <c r="D260" s="21"/>
    </row>
    <row r="261" spans="1:4" ht="13.2" hidden="1">
      <c r="A261" s="24"/>
      <c r="B261" s="25"/>
      <c r="C261" s="25"/>
      <c r="D261" s="21"/>
    </row>
    <row r="262" spans="1:4" ht="13.2" hidden="1">
      <c r="A262" s="24"/>
      <c r="B262" s="25"/>
      <c r="C262" s="25"/>
      <c r="D262" s="21"/>
    </row>
    <row r="263" spans="1:4" ht="13.2" hidden="1">
      <c r="A263" s="24"/>
      <c r="B263" s="25"/>
      <c r="C263" s="25"/>
      <c r="D263" s="21"/>
    </row>
    <row r="264" spans="1:4" ht="13.2" hidden="1">
      <c r="A264" s="24"/>
      <c r="B264" s="25"/>
      <c r="C264" s="25"/>
      <c r="D264" s="21"/>
    </row>
    <row r="265" spans="1:4" ht="13.2" hidden="1">
      <c r="A265" s="24"/>
      <c r="B265" s="25"/>
      <c r="C265" s="25"/>
      <c r="D265" s="21"/>
    </row>
    <row r="266" spans="1:4" ht="13.2" hidden="1">
      <c r="A266" s="24"/>
      <c r="B266" s="25"/>
      <c r="C266" s="25"/>
      <c r="D266" s="21"/>
    </row>
    <row r="267" spans="1:4" ht="13.2" hidden="1">
      <c r="A267" s="24"/>
      <c r="B267" s="25"/>
      <c r="C267" s="25"/>
      <c r="D267" s="21"/>
    </row>
    <row r="268" spans="1:4" ht="13.2" hidden="1">
      <c r="A268" s="24"/>
      <c r="B268" s="25"/>
      <c r="C268" s="25"/>
      <c r="D268" s="21"/>
    </row>
    <row r="269" spans="1:4" ht="13.2" hidden="1">
      <c r="A269" s="24"/>
      <c r="B269" s="25"/>
      <c r="C269" s="25"/>
      <c r="D269" s="21"/>
    </row>
    <row r="270" spans="1:4" ht="13.2" hidden="1">
      <c r="A270" s="24"/>
      <c r="B270" s="25"/>
      <c r="C270" s="25"/>
      <c r="D270" s="21"/>
    </row>
    <row r="271" spans="1:4" ht="13.2" hidden="1">
      <c r="A271" s="24"/>
      <c r="B271" s="25"/>
      <c r="C271" s="25"/>
      <c r="D271" s="21"/>
    </row>
    <row r="272" spans="1:4" ht="13.2" hidden="1">
      <c r="A272" s="24"/>
      <c r="B272" s="25"/>
      <c r="C272" s="25"/>
      <c r="D272" s="21"/>
    </row>
    <row r="273" spans="1:4" ht="13.2" hidden="1">
      <c r="A273" s="24"/>
      <c r="B273" s="25"/>
      <c r="C273" s="25"/>
      <c r="D273" s="21"/>
    </row>
    <row r="274" spans="1:4" ht="13.2" hidden="1">
      <c r="A274" s="24"/>
      <c r="B274" s="25"/>
      <c r="C274" s="25"/>
      <c r="D274" s="21"/>
    </row>
    <row r="275" spans="1:4" ht="13.2" hidden="1">
      <c r="A275" s="24"/>
      <c r="B275" s="25"/>
      <c r="C275" s="25"/>
      <c r="D275" s="21"/>
    </row>
    <row r="276" spans="1:4" ht="13.2" hidden="1">
      <c r="A276" s="24"/>
      <c r="B276" s="25"/>
      <c r="C276" s="25"/>
      <c r="D276" s="21"/>
    </row>
    <row r="277" spans="1:4" ht="13.2" hidden="1">
      <c r="A277" s="24"/>
      <c r="B277" s="25"/>
      <c r="C277" s="25"/>
      <c r="D277" s="21"/>
    </row>
    <row r="278" spans="1:4" ht="13.2" hidden="1">
      <c r="A278" s="24"/>
      <c r="B278" s="25"/>
      <c r="C278" s="25"/>
      <c r="D278" s="21"/>
    </row>
    <row r="279" spans="1:4" ht="13.2" hidden="1">
      <c r="A279" s="24"/>
      <c r="B279" s="25"/>
      <c r="C279" s="25"/>
      <c r="D279" s="21"/>
    </row>
    <row r="280" spans="1:4" ht="13.2" hidden="1">
      <c r="A280" s="24"/>
      <c r="B280" s="25"/>
      <c r="C280" s="25"/>
      <c r="D280" s="21"/>
    </row>
    <row r="281" spans="1:4" ht="13.2" hidden="1">
      <c r="A281" s="24"/>
      <c r="B281" s="25"/>
      <c r="C281" s="25"/>
      <c r="D281" s="21"/>
    </row>
    <row r="282" spans="1:4" ht="13.2" hidden="1">
      <c r="A282" s="24"/>
      <c r="B282" s="25"/>
      <c r="C282" s="25"/>
      <c r="D282" s="21"/>
    </row>
    <row r="283" spans="1:4" ht="13.2" hidden="1">
      <c r="A283" s="24"/>
      <c r="B283" s="25"/>
      <c r="C283" s="25"/>
      <c r="D283" s="21"/>
    </row>
    <row r="284" spans="1:4" ht="13.2" hidden="1">
      <c r="A284" s="24"/>
      <c r="B284" s="25"/>
      <c r="C284" s="25"/>
      <c r="D284" s="21"/>
    </row>
    <row r="285" spans="1:4" ht="13.2" hidden="1">
      <c r="A285" s="24"/>
      <c r="B285" s="25"/>
      <c r="C285" s="25"/>
      <c r="D285" s="21"/>
    </row>
    <row r="286" spans="1:4" ht="13.2" hidden="1">
      <c r="A286" s="24"/>
      <c r="B286" s="25"/>
      <c r="C286" s="25"/>
      <c r="D286" s="21"/>
    </row>
    <row r="287" spans="1:4" ht="13.2" hidden="1">
      <c r="A287" s="24"/>
      <c r="B287" s="25"/>
      <c r="C287" s="25"/>
      <c r="D287" s="21"/>
    </row>
    <row r="288" spans="1:4" ht="13.2" hidden="1">
      <c r="A288" s="24"/>
      <c r="B288" s="25"/>
      <c r="C288" s="25"/>
      <c r="D288" s="21"/>
    </row>
    <row r="289" spans="1:4" ht="13.2" hidden="1">
      <c r="A289" s="24"/>
      <c r="B289" s="25"/>
      <c r="C289" s="25"/>
      <c r="D289" s="21"/>
    </row>
    <row r="290" spans="1:4" ht="13.2" hidden="1">
      <c r="A290" s="24"/>
      <c r="B290" s="25"/>
      <c r="C290" s="25"/>
      <c r="D290" s="21"/>
    </row>
    <row r="291" spans="1:4" ht="13.2" hidden="1">
      <c r="A291" s="24"/>
      <c r="B291" s="25"/>
      <c r="C291" s="25"/>
      <c r="D291" s="21"/>
    </row>
    <row r="292" spans="1:4" ht="13.2" hidden="1">
      <c r="A292" s="24"/>
      <c r="B292" s="25"/>
      <c r="C292" s="25"/>
      <c r="D292" s="21"/>
    </row>
    <row r="293" spans="1:4" ht="13.2" hidden="1">
      <c r="A293" s="24"/>
      <c r="B293" s="25"/>
      <c r="C293" s="25"/>
      <c r="D293" s="21"/>
    </row>
    <row r="294" spans="1:4" ht="13.2" hidden="1">
      <c r="A294" s="24"/>
      <c r="B294" s="25"/>
      <c r="C294" s="25"/>
      <c r="D294" s="21"/>
    </row>
    <row r="295" spans="1:4" ht="13.2" hidden="1">
      <c r="A295" s="24"/>
      <c r="B295" s="25"/>
      <c r="C295" s="25"/>
      <c r="D295" s="21"/>
    </row>
    <row r="296" spans="1:4" ht="13.2" hidden="1">
      <c r="A296" s="24"/>
      <c r="B296" s="25"/>
      <c r="C296" s="25"/>
      <c r="D296" s="21"/>
    </row>
    <row r="297" spans="1:4" ht="13.2" hidden="1">
      <c r="A297" s="24"/>
      <c r="B297" s="25"/>
      <c r="C297" s="25"/>
      <c r="D297" s="21"/>
    </row>
    <row r="298" spans="1:4" ht="13.2" hidden="1">
      <c r="A298" s="24"/>
      <c r="B298" s="25"/>
      <c r="C298" s="25"/>
      <c r="D298" s="21"/>
    </row>
    <row r="299" spans="1:4" ht="13.2" hidden="1">
      <c r="A299" s="24"/>
      <c r="B299" s="25"/>
      <c r="C299" s="25"/>
      <c r="D299" s="21"/>
    </row>
    <row r="300" spans="1:4" ht="13.2" hidden="1">
      <c r="A300" s="24"/>
      <c r="B300" s="25"/>
      <c r="C300" s="25"/>
      <c r="D300" s="21"/>
    </row>
    <row r="301" spans="1:4" ht="13.2" hidden="1">
      <c r="A301" s="24"/>
      <c r="B301" s="25"/>
      <c r="C301" s="25"/>
      <c r="D301" s="21"/>
    </row>
    <row r="302" spans="1:4" ht="13.2" hidden="1">
      <c r="A302" s="24"/>
      <c r="B302" s="25"/>
      <c r="C302" s="25"/>
      <c r="D302" s="21"/>
    </row>
    <row r="303" spans="1:4" ht="13.2" hidden="1">
      <c r="A303" s="24"/>
      <c r="B303" s="25"/>
      <c r="C303" s="25"/>
      <c r="D303" s="21"/>
    </row>
    <row r="304" spans="1:4" ht="13.2" hidden="1">
      <c r="A304" s="24"/>
      <c r="B304" s="25"/>
      <c r="C304" s="25"/>
      <c r="D304" s="21"/>
    </row>
    <row r="305" spans="1:4" ht="13.2" hidden="1">
      <c r="A305" s="24"/>
      <c r="B305" s="25"/>
      <c r="C305" s="25"/>
      <c r="D305" s="21"/>
    </row>
    <row r="306" spans="1:4" ht="13.2" hidden="1">
      <c r="A306" s="24"/>
      <c r="B306" s="25"/>
      <c r="C306" s="25"/>
      <c r="D306" s="21"/>
    </row>
    <row r="307" spans="1:4" ht="13.2" hidden="1">
      <c r="A307" s="24"/>
      <c r="B307" s="25"/>
      <c r="C307" s="25"/>
      <c r="D307" s="21"/>
    </row>
    <row r="308" spans="1:4" ht="13.2" hidden="1">
      <c r="A308" s="24"/>
      <c r="B308" s="25"/>
      <c r="C308" s="25"/>
      <c r="D308" s="21"/>
    </row>
    <row r="309" spans="1:4" ht="13.2" hidden="1">
      <c r="A309" s="24"/>
      <c r="B309" s="25"/>
      <c r="C309" s="25"/>
      <c r="D309" s="21"/>
    </row>
    <row r="310" spans="1:4" ht="13.2" hidden="1">
      <c r="A310" s="24"/>
      <c r="B310" s="25"/>
      <c r="C310" s="25"/>
      <c r="D310" s="21"/>
    </row>
    <row r="311" spans="1:4" ht="13.2" hidden="1">
      <c r="A311" s="24"/>
      <c r="B311" s="25"/>
      <c r="C311" s="25"/>
      <c r="D311" s="21"/>
    </row>
    <row r="312" spans="1:4" ht="13.2" hidden="1">
      <c r="A312" s="24"/>
      <c r="B312" s="25"/>
      <c r="C312" s="25"/>
      <c r="D312" s="21"/>
    </row>
    <row r="313" spans="1:4" ht="13.2" hidden="1">
      <c r="A313" s="24"/>
      <c r="B313" s="25"/>
      <c r="C313" s="25"/>
      <c r="D313" s="21"/>
    </row>
    <row r="314" spans="1:4" ht="13.2" hidden="1">
      <c r="A314" s="24"/>
      <c r="B314" s="25"/>
      <c r="C314" s="25"/>
      <c r="D314" s="21"/>
    </row>
    <row r="315" spans="1:4" ht="13.2" hidden="1">
      <c r="A315" s="24"/>
      <c r="B315" s="25"/>
      <c r="C315" s="25"/>
      <c r="D315" s="21"/>
    </row>
    <row r="316" spans="1:4" ht="13.2" hidden="1">
      <c r="A316" s="24"/>
      <c r="B316" s="25"/>
      <c r="C316" s="25"/>
      <c r="D316" s="21"/>
    </row>
    <row r="317" spans="1:4" ht="13.2" hidden="1">
      <c r="A317" s="24"/>
      <c r="B317" s="25"/>
      <c r="C317" s="25"/>
      <c r="D317" s="21"/>
    </row>
    <row r="318" spans="1:4" ht="13.2" hidden="1">
      <c r="A318" s="24"/>
      <c r="B318" s="25"/>
      <c r="C318" s="25"/>
      <c r="D318" s="21"/>
    </row>
    <row r="319" spans="1:4" ht="13.2" hidden="1">
      <c r="A319" s="24"/>
      <c r="B319" s="25"/>
      <c r="C319" s="25"/>
      <c r="D319" s="21"/>
    </row>
    <row r="320" spans="1:4" ht="13.2" hidden="1">
      <c r="A320" s="24"/>
      <c r="B320" s="25"/>
      <c r="C320" s="25"/>
      <c r="D320" s="21"/>
    </row>
    <row r="321" spans="1:4" ht="13.2" hidden="1">
      <c r="A321" s="24"/>
      <c r="B321" s="25"/>
      <c r="C321" s="25"/>
      <c r="D321" s="21"/>
    </row>
    <row r="322" spans="1:4" ht="13.2" hidden="1">
      <c r="A322" s="24"/>
      <c r="B322" s="25"/>
      <c r="C322" s="25"/>
      <c r="D322" s="21"/>
    </row>
    <row r="323" spans="1:4" ht="13.2" hidden="1">
      <c r="A323" s="24"/>
      <c r="B323" s="25"/>
      <c r="C323" s="25"/>
      <c r="D323" s="21"/>
    </row>
    <row r="324" spans="1:4" ht="13.2" hidden="1">
      <c r="A324" s="24"/>
      <c r="B324" s="25"/>
      <c r="C324" s="25"/>
      <c r="D324" s="21"/>
    </row>
    <row r="325" spans="1:4" ht="13.2" hidden="1">
      <c r="A325" s="24"/>
      <c r="B325" s="25"/>
      <c r="C325" s="25"/>
      <c r="D325" s="21"/>
    </row>
    <row r="326" spans="1:4" ht="13.2" hidden="1">
      <c r="A326" s="24"/>
      <c r="B326" s="25"/>
      <c r="C326" s="25"/>
      <c r="D326" s="21"/>
    </row>
    <row r="327" spans="1:4" ht="13.2" hidden="1">
      <c r="A327" s="24"/>
      <c r="B327" s="25"/>
      <c r="C327" s="25"/>
      <c r="D327" s="21"/>
    </row>
    <row r="328" spans="1:4" ht="13.2" hidden="1">
      <c r="A328" s="24"/>
      <c r="B328" s="25"/>
      <c r="C328" s="25"/>
      <c r="D328" s="21"/>
    </row>
    <row r="329" spans="1:4" ht="13.2" hidden="1">
      <c r="A329" s="24"/>
      <c r="B329" s="25"/>
      <c r="C329" s="25"/>
      <c r="D329" s="21"/>
    </row>
    <row r="330" spans="1:4" ht="13.2" hidden="1">
      <c r="A330" s="24"/>
      <c r="B330" s="25"/>
      <c r="C330" s="25"/>
      <c r="D330" s="21"/>
    </row>
    <row r="331" spans="1:4" ht="13.2" hidden="1">
      <c r="A331" s="24"/>
      <c r="B331" s="25"/>
      <c r="C331" s="25"/>
      <c r="D331" s="21"/>
    </row>
    <row r="332" spans="1:4" ht="13.2" hidden="1">
      <c r="A332" s="24"/>
      <c r="B332" s="25"/>
      <c r="C332" s="25"/>
      <c r="D332" s="21"/>
    </row>
    <row r="333" spans="1:4" ht="13.2" hidden="1">
      <c r="A333" s="24"/>
      <c r="B333" s="25"/>
      <c r="C333" s="25"/>
      <c r="D333" s="21"/>
    </row>
    <row r="334" spans="1:4" ht="13.2" hidden="1">
      <c r="A334" s="24"/>
      <c r="B334" s="25"/>
      <c r="C334" s="25"/>
      <c r="D334" s="21"/>
    </row>
    <row r="335" spans="1:4" ht="13.2" hidden="1">
      <c r="A335" s="24"/>
      <c r="B335" s="25"/>
      <c r="C335" s="25"/>
      <c r="D335" s="21"/>
    </row>
    <row r="336" spans="1:4" ht="13.2" hidden="1">
      <c r="A336" s="24"/>
      <c r="B336" s="25"/>
      <c r="C336" s="25"/>
      <c r="D336" s="21"/>
    </row>
    <row r="337" spans="1:4" ht="13.2" hidden="1">
      <c r="A337" s="24"/>
      <c r="B337" s="25"/>
      <c r="C337" s="25"/>
      <c r="D337" s="21"/>
    </row>
    <row r="338" spans="1:4" ht="13.2" hidden="1">
      <c r="A338" s="24"/>
      <c r="B338" s="25"/>
      <c r="C338" s="25"/>
      <c r="D338" s="21"/>
    </row>
    <row r="339" spans="1:4" ht="13.2" hidden="1">
      <c r="A339" s="24"/>
      <c r="B339" s="25"/>
      <c r="C339" s="25"/>
      <c r="D339" s="21"/>
    </row>
    <row r="340" spans="1:4" ht="13.2" hidden="1">
      <c r="A340" s="24"/>
      <c r="B340" s="25"/>
      <c r="C340" s="25"/>
      <c r="D340" s="21"/>
    </row>
    <row r="341" spans="1:4" ht="13.2" hidden="1">
      <c r="A341" s="24"/>
      <c r="B341" s="25"/>
      <c r="C341" s="25"/>
      <c r="D341" s="21"/>
    </row>
    <row r="342" spans="1:4" ht="13.2" hidden="1">
      <c r="A342" s="24"/>
      <c r="B342" s="25"/>
      <c r="C342" s="25"/>
      <c r="D342" s="21"/>
    </row>
    <row r="343" spans="1:4" ht="13.2" hidden="1">
      <c r="A343" s="24"/>
      <c r="B343" s="25"/>
      <c r="C343" s="25"/>
      <c r="D343" s="21"/>
    </row>
    <row r="344" spans="1:4" ht="13.2" hidden="1">
      <c r="A344" s="24"/>
      <c r="B344" s="25"/>
      <c r="C344" s="25"/>
      <c r="D344" s="21"/>
    </row>
    <row r="345" spans="1:4" ht="13.2" hidden="1">
      <c r="A345" s="24"/>
      <c r="B345" s="25"/>
      <c r="C345" s="25"/>
      <c r="D345" s="21"/>
    </row>
    <row r="346" spans="1:4" ht="13.2" hidden="1">
      <c r="A346" s="24"/>
      <c r="B346" s="25"/>
      <c r="C346" s="25"/>
      <c r="D346" s="21"/>
    </row>
    <row r="347" spans="1:4" ht="13.2" hidden="1">
      <c r="A347" s="24"/>
      <c r="B347" s="25"/>
      <c r="C347" s="25"/>
      <c r="D347" s="21"/>
    </row>
    <row r="348" spans="1:4" ht="13.2" hidden="1">
      <c r="A348" s="24"/>
      <c r="B348" s="25"/>
      <c r="C348" s="25"/>
      <c r="D348" s="21"/>
    </row>
    <row r="349" spans="1:4" ht="13.2" hidden="1">
      <c r="A349" s="24"/>
      <c r="B349" s="25"/>
      <c r="C349" s="25"/>
      <c r="D349" s="21"/>
    </row>
    <row r="350" spans="1:4" ht="13.2" hidden="1">
      <c r="A350" s="24"/>
      <c r="B350" s="25"/>
      <c r="C350" s="25"/>
      <c r="D350" s="21"/>
    </row>
    <row r="351" spans="1:4" ht="13.2" hidden="1">
      <c r="A351" s="24"/>
      <c r="B351" s="25"/>
      <c r="C351" s="25"/>
      <c r="D351" s="21"/>
    </row>
    <row r="352" spans="1:4" ht="13.2" hidden="1">
      <c r="A352" s="24"/>
      <c r="B352" s="25"/>
      <c r="C352" s="25"/>
      <c r="D352" s="21"/>
    </row>
    <row r="353" spans="1:4" ht="13.2" hidden="1">
      <c r="A353" s="24"/>
      <c r="B353" s="25"/>
      <c r="C353" s="25"/>
      <c r="D353" s="21"/>
    </row>
    <row r="354" spans="1:4" ht="13.2" hidden="1">
      <c r="A354" s="24"/>
      <c r="B354" s="25"/>
      <c r="C354" s="25"/>
      <c r="D354" s="21"/>
    </row>
    <row r="355" spans="1:4" ht="13.2" hidden="1">
      <c r="A355" s="24"/>
      <c r="B355" s="25"/>
      <c r="C355" s="25"/>
      <c r="D355" s="21"/>
    </row>
    <row r="356" spans="1:4" ht="13.2" hidden="1">
      <c r="A356" s="24"/>
      <c r="B356" s="25"/>
      <c r="C356" s="25"/>
      <c r="D356" s="21"/>
    </row>
    <row r="357" spans="1:4" ht="13.2" hidden="1">
      <c r="A357" s="24"/>
      <c r="B357" s="25"/>
      <c r="C357" s="25"/>
      <c r="D357" s="21"/>
    </row>
    <row r="358" spans="1:4" ht="13.2" hidden="1">
      <c r="A358" s="24"/>
      <c r="B358" s="25"/>
      <c r="C358" s="25"/>
      <c r="D358" s="21"/>
    </row>
    <row r="359" spans="1:4" ht="13.2" hidden="1">
      <c r="A359" s="24"/>
      <c r="B359" s="25"/>
      <c r="C359" s="25"/>
      <c r="D359" s="21"/>
    </row>
    <row r="360" spans="1:4" ht="13.2" hidden="1">
      <c r="A360" s="24"/>
      <c r="B360" s="25"/>
      <c r="C360" s="25"/>
      <c r="D360" s="21"/>
    </row>
    <row r="361" spans="1:4" ht="13.2" hidden="1">
      <c r="A361" s="24"/>
      <c r="B361" s="25"/>
      <c r="C361" s="25"/>
      <c r="D361" s="21"/>
    </row>
    <row r="362" spans="1:4" ht="13.2" hidden="1">
      <c r="A362" s="24"/>
      <c r="B362" s="25"/>
      <c r="C362" s="25"/>
      <c r="D362" s="21"/>
    </row>
    <row r="363" spans="1:4" ht="13.2" hidden="1">
      <c r="A363" s="24"/>
      <c r="B363" s="25"/>
      <c r="C363" s="25"/>
      <c r="D363" s="21"/>
    </row>
    <row r="364" spans="1:4" ht="13.2" hidden="1">
      <c r="A364" s="24"/>
      <c r="B364" s="25"/>
      <c r="C364" s="25"/>
      <c r="D364" s="21"/>
    </row>
    <row r="365" spans="1:4" ht="13.2" hidden="1">
      <c r="A365" s="24"/>
      <c r="B365" s="25"/>
      <c r="C365" s="25"/>
      <c r="D365" s="21"/>
    </row>
    <row r="366" spans="1:4" ht="13.2" hidden="1">
      <c r="A366" s="24"/>
      <c r="B366" s="25"/>
      <c r="C366" s="25"/>
      <c r="D366" s="21"/>
    </row>
    <row r="367" spans="1:4" ht="13.2" hidden="1">
      <c r="A367" s="24"/>
      <c r="B367" s="25"/>
      <c r="C367" s="25"/>
      <c r="D367" s="21"/>
    </row>
    <row r="368" spans="1:4" ht="13.2" hidden="1">
      <c r="A368" s="24"/>
      <c r="B368" s="25"/>
      <c r="C368" s="25"/>
      <c r="D368" s="21"/>
    </row>
    <row r="369" spans="1:4" ht="13.2" hidden="1">
      <c r="A369" s="24"/>
      <c r="B369" s="25"/>
      <c r="C369" s="25"/>
      <c r="D369" s="21"/>
    </row>
    <row r="370" spans="1:4" ht="13.2" hidden="1">
      <c r="A370" s="24"/>
      <c r="B370" s="25"/>
      <c r="C370" s="25"/>
      <c r="D370" s="21"/>
    </row>
    <row r="371" spans="1:4" ht="13.2" hidden="1">
      <c r="A371" s="24"/>
      <c r="B371" s="25"/>
      <c r="C371" s="25"/>
      <c r="D371" s="21"/>
    </row>
    <row r="372" spans="1:4" ht="13.2" hidden="1">
      <c r="A372" s="24"/>
      <c r="B372" s="25"/>
      <c r="C372" s="25"/>
      <c r="D372" s="21"/>
    </row>
    <row r="373" spans="1:4" ht="13.2" hidden="1">
      <c r="A373" s="24"/>
      <c r="B373" s="25"/>
      <c r="C373" s="25"/>
      <c r="D373" s="21"/>
    </row>
    <row r="374" spans="1:4" ht="13.2" hidden="1">
      <c r="A374" s="24"/>
      <c r="B374" s="25"/>
      <c r="C374" s="25"/>
      <c r="D374" s="21"/>
    </row>
    <row r="375" spans="1:4" ht="13.2" hidden="1">
      <c r="A375" s="24"/>
      <c r="B375" s="25"/>
      <c r="C375" s="25"/>
      <c r="D375" s="21"/>
    </row>
    <row r="376" spans="1:4" ht="13.2" hidden="1">
      <c r="A376" s="24"/>
      <c r="B376" s="25"/>
      <c r="C376" s="25"/>
      <c r="D376" s="21"/>
    </row>
    <row r="377" spans="1:4" ht="13.2" hidden="1">
      <c r="A377" s="24"/>
      <c r="B377" s="25"/>
      <c r="C377" s="25"/>
      <c r="D377" s="21"/>
    </row>
    <row r="378" spans="1:4" ht="13.2" hidden="1">
      <c r="A378" s="24"/>
      <c r="B378" s="25"/>
      <c r="C378" s="25"/>
      <c r="D378" s="21"/>
    </row>
    <row r="379" spans="1:4" ht="13.2" hidden="1">
      <c r="A379" s="24"/>
      <c r="B379" s="25"/>
      <c r="C379" s="25"/>
      <c r="D379" s="21"/>
    </row>
    <row r="380" spans="1:4" ht="13.2" hidden="1">
      <c r="A380" s="24"/>
      <c r="B380" s="25"/>
      <c r="C380" s="25"/>
      <c r="D380" s="21"/>
    </row>
    <row r="381" spans="1:4" ht="13.2" hidden="1">
      <c r="A381" s="24"/>
      <c r="B381" s="25"/>
      <c r="C381" s="25"/>
      <c r="D381" s="21"/>
    </row>
    <row r="382" spans="1:4" ht="13.2" hidden="1">
      <c r="A382" s="24"/>
      <c r="B382" s="25"/>
      <c r="C382" s="25"/>
      <c r="D382" s="21"/>
    </row>
    <row r="383" spans="1:4" ht="13.2" hidden="1">
      <c r="A383" s="24"/>
      <c r="B383" s="25"/>
      <c r="C383" s="25"/>
      <c r="D383" s="21"/>
    </row>
    <row r="384" spans="1:4" ht="13.2" hidden="1">
      <c r="A384" s="24"/>
      <c r="B384" s="25"/>
      <c r="C384" s="25"/>
      <c r="D384" s="21"/>
    </row>
    <row r="385" spans="1:4" ht="13.2" hidden="1">
      <c r="A385" s="24"/>
      <c r="B385" s="25"/>
      <c r="C385" s="25"/>
      <c r="D385" s="21"/>
    </row>
    <row r="386" spans="1:4" ht="13.2" hidden="1">
      <c r="A386" s="24"/>
      <c r="B386" s="25"/>
      <c r="C386" s="25"/>
      <c r="D386" s="21"/>
    </row>
    <row r="387" spans="1:4" ht="13.2" hidden="1">
      <c r="A387" s="24"/>
      <c r="B387" s="25"/>
      <c r="C387" s="25"/>
      <c r="D387" s="21"/>
    </row>
    <row r="388" spans="1:4" ht="13.2" hidden="1">
      <c r="A388" s="24"/>
      <c r="B388" s="25"/>
      <c r="C388" s="25"/>
      <c r="D388" s="21"/>
    </row>
    <row r="389" spans="1:4" ht="13.2" hidden="1">
      <c r="A389" s="24"/>
      <c r="B389" s="25"/>
      <c r="C389" s="25"/>
      <c r="D389" s="21"/>
    </row>
    <row r="390" spans="1:4" ht="13.2" hidden="1">
      <c r="A390" s="24"/>
      <c r="B390" s="25"/>
      <c r="C390" s="25"/>
      <c r="D390" s="21"/>
    </row>
    <row r="391" spans="1:4" ht="13.2" hidden="1">
      <c r="A391" s="24"/>
      <c r="B391" s="25"/>
      <c r="C391" s="25"/>
      <c r="D391" s="21"/>
    </row>
    <row r="392" spans="1:4" ht="13.2" hidden="1">
      <c r="A392" s="24"/>
      <c r="B392" s="25"/>
      <c r="C392" s="25"/>
      <c r="D392" s="21"/>
    </row>
    <row r="393" spans="1:4" ht="13.2" hidden="1">
      <c r="A393" s="24"/>
      <c r="B393" s="25"/>
      <c r="C393" s="25"/>
      <c r="D393" s="21"/>
    </row>
    <row r="394" spans="1:4" ht="13.2" hidden="1">
      <c r="A394" s="24"/>
      <c r="B394" s="25"/>
      <c r="C394" s="25"/>
      <c r="D394" s="21"/>
    </row>
    <row r="395" spans="1:4" ht="13.2" hidden="1">
      <c r="A395" s="24"/>
      <c r="B395" s="25"/>
      <c r="C395" s="25"/>
      <c r="D395" s="21"/>
    </row>
    <row r="396" spans="1:4" ht="13.2" hidden="1">
      <c r="A396" s="24"/>
      <c r="B396" s="25"/>
      <c r="C396" s="25"/>
      <c r="D396" s="21"/>
    </row>
    <row r="397" spans="1:4" ht="13.2" hidden="1">
      <c r="A397" s="24"/>
      <c r="B397" s="25"/>
      <c r="C397" s="25"/>
      <c r="D397" s="21"/>
    </row>
    <row r="398" spans="1:4" ht="13.2" hidden="1">
      <c r="A398" s="24"/>
      <c r="B398" s="25"/>
      <c r="C398" s="25"/>
      <c r="D398" s="21"/>
    </row>
    <row r="399" spans="1:4" ht="13.2" hidden="1">
      <c r="A399" s="24"/>
      <c r="B399" s="25"/>
      <c r="C399" s="25"/>
      <c r="D399" s="21"/>
    </row>
    <row r="400" spans="1:4" ht="13.2" hidden="1">
      <c r="A400" s="24"/>
      <c r="B400" s="25"/>
      <c r="C400" s="25"/>
      <c r="D400" s="21"/>
    </row>
    <row r="401" spans="1:4" ht="13.2" hidden="1">
      <c r="A401" s="24"/>
      <c r="B401" s="25"/>
      <c r="C401" s="25"/>
      <c r="D401" s="21"/>
    </row>
    <row r="402" spans="1:4" ht="13.2" hidden="1">
      <c r="A402" s="24"/>
      <c r="B402" s="25"/>
      <c r="C402" s="25"/>
      <c r="D402" s="21"/>
    </row>
    <row r="403" spans="1:4" ht="13.2" hidden="1">
      <c r="A403" s="24"/>
      <c r="B403" s="25"/>
      <c r="C403" s="25"/>
      <c r="D403" s="21"/>
    </row>
    <row r="404" spans="1:4" ht="13.2" hidden="1">
      <c r="A404" s="24"/>
      <c r="B404" s="25"/>
      <c r="C404" s="25"/>
      <c r="D404" s="21"/>
    </row>
    <row r="405" spans="1:4" ht="13.2" hidden="1">
      <c r="A405" s="24"/>
      <c r="B405" s="25"/>
      <c r="C405" s="25"/>
      <c r="D405" s="21"/>
    </row>
    <row r="406" spans="1:4" ht="13.2" hidden="1">
      <c r="A406" s="24"/>
      <c r="B406" s="25"/>
      <c r="C406" s="25"/>
      <c r="D406" s="21"/>
    </row>
    <row r="407" spans="1:4" ht="13.2" hidden="1">
      <c r="A407" s="24"/>
      <c r="B407" s="25"/>
      <c r="C407" s="25"/>
      <c r="D407" s="21"/>
    </row>
    <row r="408" spans="1:4" ht="13.2" hidden="1">
      <c r="A408" s="24"/>
      <c r="B408" s="25"/>
      <c r="C408" s="25"/>
      <c r="D408" s="21"/>
    </row>
    <row r="409" spans="1:4" ht="13.2" hidden="1">
      <c r="A409" s="24"/>
      <c r="B409" s="25"/>
      <c r="C409" s="25"/>
      <c r="D409" s="21"/>
    </row>
    <row r="410" spans="1:4" ht="13.2" hidden="1">
      <c r="A410" s="24"/>
      <c r="B410" s="25"/>
      <c r="C410" s="25"/>
      <c r="D410" s="21"/>
    </row>
    <row r="411" spans="1:4" ht="13.2" hidden="1">
      <c r="A411" s="24"/>
      <c r="B411" s="25"/>
      <c r="C411" s="25"/>
      <c r="D411" s="21"/>
    </row>
    <row r="412" spans="1:4" ht="13.2" hidden="1">
      <c r="A412" s="24"/>
      <c r="B412" s="25"/>
      <c r="C412" s="25"/>
      <c r="D412" s="21"/>
    </row>
    <row r="413" spans="1:4" ht="13.2" hidden="1">
      <c r="A413" s="24"/>
      <c r="B413" s="25"/>
      <c r="C413" s="25"/>
      <c r="D413" s="21"/>
    </row>
    <row r="414" spans="1:4" ht="13.2" hidden="1">
      <c r="A414" s="24"/>
      <c r="B414" s="25"/>
      <c r="C414" s="25"/>
      <c r="D414" s="21"/>
    </row>
    <row r="415" spans="1:4" ht="13.2" hidden="1">
      <c r="A415" s="24"/>
      <c r="B415" s="25"/>
      <c r="C415" s="25"/>
      <c r="D415" s="21"/>
    </row>
    <row r="416" spans="1:4" ht="13.2" hidden="1">
      <c r="A416" s="24"/>
      <c r="B416" s="25"/>
      <c r="C416" s="25"/>
      <c r="D416" s="21"/>
    </row>
    <row r="417" spans="1:4" ht="13.2" hidden="1">
      <c r="A417" s="24"/>
      <c r="B417" s="25"/>
      <c r="C417" s="25"/>
      <c r="D417" s="21"/>
    </row>
    <row r="418" spans="1:4" ht="13.2" hidden="1">
      <c r="A418" s="24"/>
      <c r="B418" s="25"/>
      <c r="C418" s="25"/>
      <c r="D418" s="21"/>
    </row>
    <row r="419" spans="1:4" ht="13.2" hidden="1">
      <c r="A419" s="24"/>
      <c r="B419" s="25"/>
      <c r="C419" s="25"/>
      <c r="D419" s="21"/>
    </row>
    <row r="420" spans="1:4" ht="13.2" hidden="1">
      <c r="A420" s="24"/>
      <c r="B420" s="25"/>
      <c r="C420" s="25"/>
      <c r="D420" s="21"/>
    </row>
    <row r="421" spans="1:4" ht="13.2" hidden="1">
      <c r="A421" s="24"/>
      <c r="B421" s="25"/>
      <c r="C421" s="25"/>
      <c r="D421" s="21"/>
    </row>
    <row r="422" spans="1:4" ht="13.2" hidden="1">
      <c r="A422" s="24"/>
      <c r="B422" s="25"/>
      <c r="C422" s="25"/>
      <c r="D422" s="21"/>
    </row>
    <row r="423" spans="1:4" ht="13.2" hidden="1">
      <c r="A423" s="24"/>
      <c r="B423" s="25"/>
      <c r="C423" s="25"/>
      <c r="D423" s="21"/>
    </row>
    <row r="424" spans="1:4" ht="13.2" hidden="1">
      <c r="A424" s="24"/>
      <c r="B424" s="25"/>
      <c r="C424" s="25"/>
      <c r="D424" s="21"/>
    </row>
    <row r="425" spans="1:4" ht="13.2" hidden="1">
      <c r="A425" s="24"/>
      <c r="B425" s="25"/>
      <c r="C425" s="25"/>
      <c r="D425" s="21"/>
    </row>
    <row r="426" spans="1:4" ht="13.2" hidden="1">
      <c r="A426" s="24"/>
      <c r="B426" s="25"/>
      <c r="C426" s="25"/>
      <c r="D426" s="21"/>
    </row>
    <row r="427" spans="1:4" ht="13.2" hidden="1">
      <c r="A427" s="24"/>
      <c r="B427" s="25"/>
      <c r="C427" s="25"/>
      <c r="D427" s="21"/>
    </row>
    <row r="428" spans="1:4" ht="13.2" hidden="1">
      <c r="A428" s="24"/>
      <c r="B428" s="25"/>
      <c r="C428" s="25"/>
      <c r="D428" s="21"/>
    </row>
    <row r="429" spans="1:4" ht="13.2" hidden="1">
      <c r="A429" s="24"/>
      <c r="B429" s="25"/>
      <c r="C429" s="25"/>
      <c r="D429" s="21"/>
    </row>
    <row r="430" spans="1:4" ht="13.2" hidden="1">
      <c r="A430" s="24"/>
      <c r="B430" s="25"/>
      <c r="C430" s="25"/>
      <c r="D430" s="21"/>
    </row>
    <row r="431" spans="1:4" ht="13.2" hidden="1">
      <c r="A431" s="24"/>
      <c r="B431" s="25"/>
      <c r="C431" s="25"/>
      <c r="D431" s="21"/>
    </row>
    <row r="432" spans="1:4" ht="13.2" hidden="1">
      <c r="A432" s="24"/>
      <c r="B432" s="25"/>
      <c r="C432" s="25"/>
      <c r="D432" s="21"/>
    </row>
    <row r="433" spans="1:4" ht="13.2" hidden="1">
      <c r="A433" s="24"/>
      <c r="B433" s="25"/>
      <c r="C433" s="25"/>
      <c r="D433" s="21"/>
    </row>
    <row r="434" spans="1:4" ht="13.2" hidden="1">
      <c r="A434" s="24"/>
      <c r="B434" s="25"/>
      <c r="C434" s="25"/>
      <c r="D434" s="21"/>
    </row>
    <row r="435" spans="1:4" ht="13.2" hidden="1">
      <c r="A435" s="24"/>
      <c r="B435" s="25"/>
      <c r="C435" s="25"/>
      <c r="D435" s="21"/>
    </row>
    <row r="436" spans="1:4" ht="13.2" hidden="1">
      <c r="A436" s="24"/>
      <c r="B436" s="25"/>
      <c r="C436" s="25"/>
      <c r="D436" s="21"/>
    </row>
    <row r="437" spans="1:4" ht="13.2" hidden="1">
      <c r="A437" s="24"/>
      <c r="B437" s="25"/>
      <c r="C437" s="25"/>
      <c r="D437" s="21"/>
    </row>
    <row r="438" spans="1:4" ht="13.2" hidden="1">
      <c r="A438" s="24"/>
      <c r="B438" s="25"/>
      <c r="C438" s="25"/>
      <c r="D438" s="21"/>
    </row>
    <row r="439" spans="1:4" ht="13.2" hidden="1">
      <c r="A439" s="24"/>
      <c r="B439" s="25"/>
      <c r="C439" s="25"/>
      <c r="D439" s="21"/>
    </row>
    <row r="440" spans="1:4" ht="13.2" hidden="1">
      <c r="A440" s="24"/>
      <c r="B440" s="25"/>
      <c r="C440" s="25"/>
      <c r="D440" s="21"/>
    </row>
    <row r="441" spans="1:4" ht="13.2" hidden="1">
      <c r="A441" s="24"/>
      <c r="B441" s="25"/>
      <c r="C441" s="25"/>
      <c r="D441" s="21"/>
    </row>
    <row r="442" spans="1:4" ht="13.2" hidden="1">
      <c r="A442" s="24"/>
      <c r="B442" s="25"/>
      <c r="C442" s="25"/>
      <c r="D442" s="21"/>
    </row>
    <row r="443" spans="1:4" ht="13.2" hidden="1">
      <c r="A443" s="24"/>
      <c r="B443" s="25"/>
      <c r="C443" s="25"/>
      <c r="D443" s="21"/>
    </row>
    <row r="444" spans="1:4" ht="13.2" hidden="1">
      <c r="A444" s="24"/>
      <c r="B444" s="25"/>
      <c r="C444" s="25"/>
      <c r="D444" s="21"/>
    </row>
    <row r="445" spans="1:4" ht="13.2" hidden="1">
      <c r="A445" s="24"/>
      <c r="B445" s="25"/>
      <c r="C445" s="25"/>
      <c r="D445" s="21"/>
    </row>
    <row r="446" spans="1:4" ht="13.2" hidden="1">
      <c r="A446" s="24"/>
      <c r="B446" s="25"/>
      <c r="C446" s="25"/>
      <c r="D446" s="21"/>
    </row>
    <row r="447" spans="1:4" ht="13.2" hidden="1">
      <c r="A447" s="24"/>
      <c r="B447" s="25"/>
      <c r="C447" s="25"/>
      <c r="D447" s="21"/>
    </row>
    <row r="448" spans="1:4" ht="13.2" hidden="1">
      <c r="A448" s="24"/>
      <c r="B448" s="25"/>
      <c r="C448" s="25"/>
      <c r="D448" s="21"/>
    </row>
    <row r="449" spans="1:4" ht="13.2" hidden="1">
      <c r="A449" s="24"/>
      <c r="B449" s="25"/>
      <c r="C449" s="25"/>
      <c r="D449" s="21"/>
    </row>
    <row r="450" spans="1:4" ht="13.2" hidden="1">
      <c r="A450" s="24"/>
      <c r="B450" s="25"/>
      <c r="C450" s="25"/>
      <c r="D450" s="21"/>
    </row>
    <row r="451" spans="1:4" ht="13.2" hidden="1">
      <c r="A451" s="24"/>
      <c r="B451" s="25"/>
      <c r="C451" s="25"/>
      <c r="D451" s="21"/>
    </row>
    <row r="452" spans="1:4" ht="13.2" hidden="1">
      <c r="A452" s="24"/>
      <c r="B452" s="25"/>
      <c r="C452" s="25"/>
      <c r="D452" s="21"/>
    </row>
    <row r="453" spans="1:4" ht="13.2" hidden="1">
      <c r="A453" s="24"/>
      <c r="B453" s="25"/>
      <c r="C453" s="25"/>
      <c r="D453" s="21"/>
    </row>
    <row r="454" spans="1:4" ht="13.2" hidden="1">
      <c r="A454" s="24"/>
      <c r="B454" s="25"/>
      <c r="C454" s="25"/>
      <c r="D454" s="21"/>
    </row>
    <row r="455" spans="1:4" ht="13.2" hidden="1">
      <c r="A455" s="24"/>
      <c r="B455" s="25"/>
      <c r="C455" s="25"/>
      <c r="D455" s="21"/>
    </row>
    <row r="456" spans="1:4" ht="13.2" hidden="1">
      <c r="A456" s="24"/>
      <c r="B456" s="25"/>
      <c r="C456" s="25"/>
      <c r="D456" s="21"/>
    </row>
    <row r="457" spans="1:4" ht="13.2" hidden="1">
      <c r="A457" s="24"/>
      <c r="B457" s="25"/>
      <c r="C457" s="25"/>
      <c r="D457" s="21"/>
    </row>
    <row r="458" spans="1:4" ht="13.2" hidden="1">
      <c r="A458" s="24"/>
      <c r="B458" s="25"/>
      <c r="C458" s="25"/>
      <c r="D458" s="21"/>
    </row>
    <row r="459" spans="1:4" ht="13.2" hidden="1">
      <c r="A459" s="24"/>
      <c r="B459" s="25"/>
      <c r="C459" s="25"/>
      <c r="D459" s="21"/>
    </row>
    <row r="460" spans="1:4" ht="13.2" hidden="1">
      <c r="A460" s="24"/>
      <c r="B460" s="25"/>
      <c r="C460" s="25"/>
      <c r="D460" s="21"/>
    </row>
    <row r="461" spans="1:4" ht="13.2" hidden="1">
      <c r="A461" s="24"/>
      <c r="B461" s="25"/>
      <c r="C461" s="25"/>
      <c r="D461" s="21"/>
    </row>
    <row r="462" spans="1:4" ht="13.2" hidden="1">
      <c r="A462" s="24"/>
      <c r="B462" s="25"/>
      <c r="C462" s="25"/>
      <c r="D462" s="21"/>
    </row>
    <row r="463" spans="1:4" ht="13.2" hidden="1">
      <c r="A463" s="24"/>
      <c r="B463" s="25"/>
      <c r="C463" s="25"/>
      <c r="D463" s="21"/>
    </row>
    <row r="464" spans="1:4" ht="13.2" hidden="1">
      <c r="A464" s="24"/>
      <c r="B464" s="25"/>
      <c r="C464" s="25"/>
      <c r="D464" s="21"/>
    </row>
    <row r="465" spans="1:4" ht="13.2" hidden="1">
      <c r="A465" s="24"/>
      <c r="B465" s="25"/>
      <c r="C465" s="25"/>
      <c r="D465" s="21"/>
    </row>
    <row r="466" spans="1:4" ht="13.2" hidden="1">
      <c r="A466" s="24"/>
      <c r="B466" s="25"/>
      <c r="C466" s="25"/>
      <c r="D466" s="21"/>
    </row>
    <row r="467" spans="1:4" ht="13.2" hidden="1">
      <c r="A467" s="24"/>
      <c r="B467" s="25"/>
      <c r="C467" s="25"/>
      <c r="D467" s="21"/>
    </row>
    <row r="468" spans="1:4" ht="13.2" hidden="1">
      <c r="A468" s="24"/>
      <c r="B468" s="25"/>
      <c r="C468" s="25"/>
      <c r="D468" s="21"/>
    </row>
    <row r="469" spans="1:4" ht="13.2" hidden="1">
      <c r="A469" s="24"/>
      <c r="B469" s="25"/>
      <c r="C469" s="25"/>
      <c r="D469" s="21"/>
    </row>
    <row r="470" spans="1:4" ht="13.2" hidden="1">
      <c r="A470" s="24"/>
      <c r="B470" s="25"/>
      <c r="C470" s="25"/>
      <c r="D470" s="21"/>
    </row>
    <row r="471" spans="1:4" ht="13.2" hidden="1">
      <c r="A471" s="24"/>
      <c r="B471" s="25"/>
      <c r="C471" s="25"/>
      <c r="D471" s="21"/>
    </row>
    <row r="472" spans="1:4" ht="13.2" hidden="1">
      <c r="A472" s="24"/>
      <c r="B472" s="25"/>
      <c r="C472" s="25"/>
      <c r="D472" s="21"/>
    </row>
    <row r="473" spans="1:4" ht="13.2" hidden="1">
      <c r="A473" s="24"/>
      <c r="B473" s="25"/>
      <c r="C473" s="25"/>
      <c r="D473" s="21"/>
    </row>
    <row r="474" spans="1:4" ht="13.2" hidden="1">
      <c r="A474" s="24"/>
      <c r="B474" s="25"/>
      <c r="C474" s="25"/>
      <c r="D474" s="21"/>
    </row>
    <row r="475" spans="1:4" ht="13.2" hidden="1">
      <c r="A475" s="24"/>
      <c r="B475" s="25"/>
      <c r="C475" s="25"/>
      <c r="D475" s="21"/>
    </row>
    <row r="476" spans="1:4" ht="13.2" hidden="1">
      <c r="A476" s="24"/>
      <c r="B476" s="25"/>
      <c r="C476" s="25"/>
      <c r="D476" s="21"/>
    </row>
    <row r="477" spans="1:4" ht="13.2" hidden="1">
      <c r="A477" s="24"/>
      <c r="B477" s="25"/>
      <c r="C477" s="25"/>
      <c r="D477" s="21"/>
    </row>
    <row r="478" spans="1:4" ht="13.2" hidden="1">
      <c r="A478" s="24"/>
      <c r="B478" s="25"/>
      <c r="C478" s="25"/>
      <c r="D478" s="21"/>
    </row>
    <row r="479" spans="1:4" ht="13.2" hidden="1">
      <c r="A479" s="24"/>
      <c r="B479" s="25"/>
      <c r="C479" s="25"/>
      <c r="D479" s="21"/>
    </row>
    <row r="480" spans="1:4" ht="13.2" hidden="1">
      <c r="A480" s="24"/>
      <c r="B480" s="25"/>
      <c r="C480" s="25"/>
      <c r="D480" s="21"/>
    </row>
    <row r="481" spans="1:4" ht="13.2" hidden="1">
      <c r="A481" s="24"/>
      <c r="B481" s="25"/>
      <c r="C481" s="25"/>
      <c r="D481" s="21"/>
    </row>
    <row r="482" spans="1:4" ht="13.2" hidden="1">
      <c r="A482" s="24"/>
      <c r="B482" s="25"/>
      <c r="C482" s="25"/>
      <c r="D482" s="21"/>
    </row>
    <row r="483" spans="1:4" ht="13.2" hidden="1">
      <c r="A483" s="24"/>
      <c r="B483" s="25"/>
      <c r="C483" s="25"/>
      <c r="D483" s="21"/>
    </row>
    <row r="484" spans="1:4" ht="13.2" hidden="1">
      <c r="A484" s="24"/>
      <c r="B484" s="25"/>
      <c r="C484" s="25"/>
      <c r="D484" s="21"/>
    </row>
    <row r="485" spans="1:4" ht="13.2" hidden="1">
      <c r="A485" s="24"/>
      <c r="B485" s="25"/>
      <c r="C485" s="25"/>
      <c r="D485" s="21"/>
    </row>
    <row r="486" spans="1:4" ht="13.2" hidden="1">
      <c r="A486" s="24"/>
      <c r="B486" s="25"/>
      <c r="C486" s="25"/>
      <c r="D486" s="21"/>
    </row>
    <row r="487" spans="1:4" ht="13.2" hidden="1">
      <c r="A487" s="24"/>
      <c r="B487" s="25"/>
      <c r="C487" s="25"/>
      <c r="D487" s="21"/>
    </row>
    <row r="488" spans="1:4" ht="13.2" hidden="1">
      <c r="A488" s="24"/>
      <c r="B488" s="25"/>
      <c r="C488" s="25"/>
      <c r="D488" s="21"/>
    </row>
    <row r="489" spans="1:4" ht="13.2" hidden="1">
      <c r="A489" s="24"/>
      <c r="B489" s="25"/>
      <c r="C489" s="25"/>
      <c r="D489" s="21"/>
    </row>
    <row r="490" spans="1:4" ht="13.2" hidden="1">
      <c r="A490" s="24"/>
      <c r="B490" s="25"/>
      <c r="C490" s="25"/>
      <c r="D490" s="21"/>
    </row>
    <row r="491" spans="1:4" ht="13.2" hidden="1">
      <c r="A491" s="24"/>
      <c r="B491" s="25"/>
      <c r="C491" s="25"/>
      <c r="D491" s="21"/>
    </row>
    <row r="492" spans="1:4" ht="13.2" hidden="1">
      <c r="A492" s="24"/>
      <c r="B492" s="25"/>
      <c r="C492" s="25"/>
      <c r="D492" s="21"/>
    </row>
    <row r="493" spans="1:4" ht="13.2" hidden="1">
      <c r="A493" s="24"/>
      <c r="B493" s="25"/>
      <c r="C493" s="25"/>
      <c r="D493" s="21"/>
    </row>
    <row r="494" spans="1:4" ht="13.2" hidden="1">
      <c r="A494" s="24"/>
      <c r="B494" s="25"/>
      <c r="C494" s="25"/>
      <c r="D494" s="21"/>
    </row>
    <row r="495" spans="1:4" ht="13.2" hidden="1">
      <c r="A495" s="24"/>
      <c r="B495" s="25"/>
      <c r="C495" s="25"/>
      <c r="D495" s="21"/>
    </row>
    <row r="496" spans="1:4" ht="13.2" hidden="1">
      <c r="A496" s="24"/>
      <c r="B496" s="25"/>
      <c r="C496" s="25"/>
      <c r="D496" s="21"/>
    </row>
    <row r="497" spans="1:4" ht="13.2" hidden="1">
      <c r="A497" s="24"/>
      <c r="B497" s="25"/>
      <c r="C497" s="25"/>
      <c r="D497" s="21"/>
    </row>
    <row r="498" spans="1:4" ht="13.2" hidden="1">
      <c r="A498" s="24"/>
      <c r="B498" s="25"/>
      <c r="C498" s="25"/>
      <c r="D498" s="21"/>
    </row>
    <row r="499" spans="1:4" ht="13.2" hidden="1">
      <c r="A499" s="24"/>
      <c r="B499" s="25"/>
      <c r="C499" s="25"/>
      <c r="D499" s="21"/>
    </row>
    <row r="500" spans="1:4" ht="13.2" hidden="1">
      <c r="A500" s="24"/>
      <c r="B500" s="25"/>
      <c r="C500" s="25"/>
      <c r="D500" s="21"/>
    </row>
    <row r="501" spans="1:4" ht="13.2" hidden="1">
      <c r="A501" s="24"/>
      <c r="B501" s="25"/>
      <c r="C501" s="25"/>
      <c r="D501" s="21"/>
    </row>
    <row r="502" spans="1:4" ht="13.2" hidden="1">
      <c r="A502" s="24"/>
      <c r="B502" s="25"/>
      <c r="C502" s="25"/>
      <c r="D502" s="21"/>
    </row>
    <row r="503" spans="1:4" ht="13.2" hidden="1">
      <c r="A503" s="24"/>
      <c r="B503" s="25"/>
      <c r="C503" s="25"/>
      <c r="D503" s="21"/>
    </row>
    <row r="504" spans="1:4" ht="13.2" hidden="1">
      <c r="A504" s="24"/>
      <c r="B504" s="25"/>
      <c r="C504" s="25"/>
      <c r="D504" s="21"/>
    </row>
    <row r="505" spans="1:4" ht="13.2" hidden="1">
      <c r="A505" s="24"/>
      <c r="B505" s="25"/>
      <c r="C505" s="25"/>
      <c r="D505" s="21"/>
    </row>
    <row r="506" spans="1:4" ht="13.2" hidden="1">
      <c r="A506" s="24"/>
      <c r="B506" s="25"/>
      <c r="C506" s="25"/>
      <c r="D506" s="21"/>
    </row>
    <row r="507" spans="1:4" ht="13.2" hidden="1">
      <c r="A507" s="24"/>
      <c r="B507" s="25"/>
      <c r="C507" s="25"/>
      <c r="D507" s="21"/>
    </row>
    <row r="508" spans="1:4" ht="13.2" hidden="1">
      <c r="A508" s="24"/>
      <c r="B508" s="25"/>
      <c r="C508" s="25"/>
      <c r="D508" s="21"/>
    </row>
    <row r="509" spans="1:4" ht="13.2" hidden="1">
      <c r="A509" s="24"/>
      <c r="B509" s="25"/>
      <c r="C509" s="25"/>
      <c r="D509" s="21"/>
    </row>
    <row r="510" spans="1:4" ht="13.2" hidden="1">
      <c r="A510" s="24"/>
      <c r="B510" s="25"/>
      <c r="C510" s="25"/>
      <c r="D510" s="21"/>
    </row>
    <row r="511" spans="1:4" ht="13.2" hidden="1">
      <c r="A511" s="24"/>
      <c r="B511" s="25"/>
      <c r="C511" s="25"/>
      <c r="D511" s="21"/>
    </row>
    <row r="512" spans="1:4" ht="13.2" hidden="1">
      <c r="A512" s="24"/>
      <c r="B512" s="25"/>
      <c r="C512" s="25"/>
      <c r="D512" s="21"/>
    </row>
    <row r="513" spans="1:4" ht="13.2" hidden="1">
      <c r="A513" s="24"/>
      <c r="B513" s="25"/>
      <c r="C513" s="25"/>
      <c r="D513" s="21"/>
    </row>
    <row r="514" spans="1:4" ht="13.2" hidden="1">
      <c r="A514" s="24"/>
      <c r="B514" s="25"/>
      <c r="C514" s="25"/>
      <c r="D514" s="21"/>
    </row>
    <row r="515" spans="1:4" ht="13.2" hidden="1">
      <c r="A515" s="24"/>
      <c r="B515" s="25"/>
      <c r="C515" s="25"/>
      <c r="D515" s="21"/>
    </row>
    <row r="516" spans="1:4" ht="13.2" hidden="1">
      <c r="A516" s="24"/>
      <c r="B516" s="25"/>
      <c r="C516" s="25"/>
      <c r="D516" s="21"/>
    </row>
    <row r="517" spans="1:4" ht="13.2" hidden="1">
      <c r="A517" s="24"/>
      <c r="B517" s="25"/>
      <c r="C517" s="25"/>
      <c r="D517" s="21"/>
    </row>
    <row r="518" spans="1:4" ht="13.2" hidden="1">
      <c r="A518" s="24"/>
      <c r="B518" s="25"/>
      <c r="C518" s="25"/>
      <c r="D518" s="21"/>
    </row>
    <row r="519" spans="1:4" ht="13.2" hidden="1">
      <c r="A519" s="24"/>
      <c r="B519" s="25"/>
      <c r="C519" s="25"/>
      <c r="D519" s="21"/>
    </row>
    <row r="520" spans="1:4" ht="13.2" hidden="1">
      <c r="A520" s="24"/>
      <c r="B520" s="25"/>
      <c r="C520" s="25"/>
      <c r="D520" s="21"/>
    </row>
    <row r="521" spans="1:4" ht="13.2" hidden="1">
      <c r="A521" s="24"/>
      <c r="B521" s="25"/>
      <c r="C521" s="25"/>
      <c r="D521" s="21"/>
    </row>
    <row r="522" spans="1:4" ht="13.2" hidden="1">
      <c r="A522" s="24"/>
      <c r="B522" s="25"/>
      <c r="C522" s="25"/>
      <c r="D522" s="21"/>
    </row>
    <row r="523" spans="1:4" ht="15.75" hidden="1" customHeight="1">
      <c r="A523" s="24"/>
      <c r="B523" s="25"/>
      <c r="C523" s="25"/>
    </row>
    <row r="524" spans="1:4" ht="15.75" hidden="1" customHeight="1">
      <c r="A524" s="24"/>
      <c r="B524" s="25"/>
      <c r="C524" s="25"/>
    </row>
    <row r="525" spans="1:4" ht="15.75" hidden="1" customHeight="1">
      <c r="A525" s="24"/>
      <c r="B525" s="25"/>
      <c r="C525" s="25"/>
    </row>
    <row r="526" spans="1:4" ht="15.75" hidden="1" customHeight="1">
      <c r="A526" s="24"/>
      <c r="B526" s="25"/>
      <c r="C526" s="25"/>
    </row>
    <row r="527" spans="1:4" ht="15.75" hidden="1" customHeight="1">
      <c r="A527" s="24"/>
      <c r="B527" s="25"/>
      <c r="C527" s="25"/>
    </row>
    <row r="528" spans="1:4" ht="15.75" hidden="1" customHeight="1">
      <c r="A528" s="24"/>
      <c r="B528" s="25"/>
      <c r="C528" s="25"/>
    </row>
    <row r="529" spans="1:3" ht="15.75" hidden="1" customHeight="1">
      <c r="A529" s="24"/>
      <c r="B529" s="25"/>
      <c r="C529" s="25"/>
    </row>
    <row r="530" spans="1:3" ht="15.75" hidden="1" customHeight="1">
      <c r="A530" s="24"/>
      <c r="B530" s="25"/>
      <c r="C530" s="25"/>
    </row>
    <row r="531" spans="1:3" ht="15.75" hidden="1" customHeight="1">
      <c r="A531" s="24"/>
      <c r="B531" s="25"/>
      <c r="C531" s="25"/>
    </row>
    <row r="532" spans="1:3" ht="15.75" hidden="1" customHeight="1">
      <c r="A532" s="24"/>
      <c r="B532" s="25"/>
      <c r="C532" s="25"/>
    </row>
    <row r="533" spans="1:3" ht="15.75" hidden="1" customHeight="1">
      <c r="A533" s="24"/>
      <c r="B533" s="25"/>
      <c r="C533" s="25"/>
    </row>
    <row r="534" spans="1:3" ht="15.75" hidden="1" customHeight="1">
      <c r="A534" s="24"/>
      <c r="B534" s="25"/>
      <c r="C534" s="25"/>
    </row>
    <row r="535" spans="1:3" ht="15.75" hidden="1" customHeight="1">
      <c r="A535" s="24"/>
      <c r="B535" s="25"/>
      <c r="C535" s="25"/>
    </row>
    <row r="536" spans="1:3" ht="15.75" hidden="1" customHeight="1">
      <c r="A536" s="24"/>
      <c r="B536" s="25"/>
      <c r="C536" s="25"/>
    </row>
    <row r="537" spans="1:3" ht="15.75" hidden="1" customHeight="1">
      <c r="A537" s="24"/>
      <c r="B537" s="25"/>
      <c r="C537" s="25"/>
    </row>
    <row r="538" spans="1:3" ht="15.75" customHeight="1"/>
  </sheetData>
  <mergeCells count="29">
    <mergeCell ref="A3:C3"/>
    <mergeCell ref="A14:B14"/>
    <mergeCell ref="C17:C18"/>
    <mergeCell ref="B17:B18"/>
    <mergeCell ref="A17:A18"/>
    <mergeCell ref="A72:A73"/>
    <mergeCell ref="A52:A54"/>
    <mergeCell ref="B52:B54"/>
    <mergeCell ref="C52:C54"/>
    <mergeCell ref="A64:A65"/>
    <mergeCell ref="B64:B65"/>
    <mergeCell ref="C64:C65"/>
    <mergeCell ref="C62:C63"/>
    <mergeCell ref="C82:C83"/>
    <mergeCell ref="B82:B83"/>
    <mergeCell ref="A82:A83"/>
    <mergeCell ref="A36:A37"/>
    <mergeCell ref="B36:B37"/>
    <mergeCell ref="C36:C37"/>
    <mergeCell ref="B62:B63"/>
    <mergeCell ref="A62:A63"/>
    <mergeCell ref="A59:A61"/>
    <mergeCell ref="B59:B61"/>
    <mergeCell ref="C59:C61"/>
    <mergeCell ref="C50:C51"/>
    <mergeCell ref="B50:B51"/>
    <mergeCell ref="A50:A51"/>
    <mergeCell ref="C72:C73"/>
    <mergeCell ref="B72:B73"/>
  </mergeCells>
  <hyperlinks>
    <hyperlink ref="E9" r:id="rId1" xr:uid="{2CE86602-19A5-4275-9191-32FF9944D43D}"/>
    <hyperlink ref="E11" r:id="rId2" xr:uid="{A210CD6F-FF00-4D9A-8590-20696F0B244B}"/>
    <hyperlink ref="E28" r:id="rId3" xr:uid="{B8AC5481-845F-4043-B0DF-F51A263AA559}"/>
    <hyperlink ref="E29" r:id="rId4" xr:uid="{C0D66FBB-1425-40C6-BDFF-D845F8E8D47F}"/>
    <hyperlink ref="E31" r:id="rId5" xr:uid="{41458909-A616-44A0-8AFD-02585EDAB51F}"/>
    <hyperlink ref="E17" r:id="rId6" location="gid=1342802477" display="https://docs.google.com/spreadsheets/d/1uMuNG9rTGO52Vuuq6skyqmkH9U5yv1iSJDJYjH64MJM/edit - gid=1342802477" xr:uid="{5C675324-9E57-4DA8-A5D6-EE4AB916DE78}"/>
    <hyperlink ref="E18" r:id="rId7" xr:uid="{D4577E45-BF9A-4895-8452-6554B656066B}"/>
    <hyperlink ref="E19" r:id="rId8" xr:uid="{3CBD28ED-94E6-49B1-8446-0120384075F3}"/>
    <hyperlink ref="E20" r:id="rId9" xr:uid="{F799D8BB-0A8C-490D-9B7B-EC8A47FC0A4E}"/>
    <hyperlink ref="E21" r:id="rId10" xr:uid="{09185063-FAC5-4538-80C8-4CF9601A1599}"/>
    <hyperlink ref="E22" r:id="rId11" xr:uid="{6A444B71-ED02-4999-9086-83280247C66E}"/>
    <hyperlink ref="E23" r:id="rId12" xr:uid="{93ACE7A4-BAE1-4FA5-90C0-FCF97AABEA6E}"/>
    <hyperlink ref="E37" r:id="rId13" xr:uid="{DCE6E00B-2D0D-44DB-9060-214C96E8D45D}"/>
    <hyperlink ref="E38" r:id="rId14" xr:uid="{1E18804C-993A-428E-AAB2-F0F00880211C}"/>
    <hyperlink ref="E39" r:id="rId15" xr:uid="{AAD4B492-162A-4E80-851F-3DDDB07C8669}"/>
    <hyperlink ref="E50" r:id="rId16" xr:uid="{D85730FD-09AB-4925-B4D8-EB642C522037}"/>
    <hyperlink ref="E51" r:id="rId17" xr:uid="{A0A774C9-8DDA-4237-A70A-457CC9D8DD9A}"/>
    <hyperlink ref="E52" r:id="rId18" xr:uid="{0B7381BF-0412-4EEF-BCA4-586776DD3573}"/>
    <hyperlink ref="E53" r:id="rId19" xr:uid="{24A1485F-8502-4A60-BBBD-44DCF6800ED9}"/>
    <hyperlink ref="E54" r:id="rId20" xr:uid="{31F702D1-098E-45B3-AE3A-A8E9423F5BC6}"/>
    <hyperlink ref="E65" r:id="rId21" xr:uid="{0BF6B11F-BE37-457A-A4A6-9C86638107B5}"/>
    <hyperlink ref="E61" r:id="rId22" xr:uid="{7017946A-618F-4A30-9ACA-9D51A7CF254D}"/>
    <hyperlink ref="E64" r:id="rId23" xr:uid="{19C8EA5A-195E-4819-ABB4-054C94811819}"/>
    <hyperlink ref="E62" r:id="rId24" xr:uid="{AB9EDB3E-2068-45E6-A7A6-B371B6E0FE0E}"/>
    <hyperlink ref="E63" r:id="rId25" xr:uid="{2E9C3D96-F958-48C8-9087-AD6AD9C4A03F}"/>
    <hyperlink ref="E70" r:id="rId26" xr:uid="{F6FAD875-3B3A-48C7-AD2D-2A309C51900A}"/>
    <hyperlink ref="E72" r:id="rId27" xr:uid="{7C844958-EC57-43ED-89E6-483875C2B30F}"/>
    <hyperlink ref="E73" r:id="rId28" xr:uid="{9C1385D8-1848-4EE2-AE74-235A3B2532F4}"/>
    <hyperlink ref="E84" r:id="rId29" xr:uid="{E840D873-170C-4CBE-AD9F-9BFA520B090B}"/>
    <hyperlink ref="E80" r:id="rId30" xr:uid="{5434F214-BAD2-4D9C-A25D-64C89CC36389}"/>
    <hyperlink ref="E82" r:id="rId31" xr:uid="{9B964870-909E-4EB0-81C7-EBF6FEFDF65B}"/>
    <hyperlink ref="E10" r:id="rId32" xr:uid="{2AF074D1-34A4-4204-9030-77E67D394FB5}"/>
    <hyperlink ref="E59" r:id="rId33" xr:uid="{D068C937-BDBE-48FE-A571-8A079C3AEB13}"/>
    <hyperlink ref="E60" r:id="rId34" xr:uid="{D80E2BD0-2979-496B-B2A4-7AFF8CEBCDA4}"/>
    <hyperlink ref="E83" r:id="rId35" xr:uid="{A8C312C4-288C-42A3-BD3A-27650ACAF299}"/>
    <hyperlink ref="E71" r:id="rId36" xr:uid="{79B00E7D-1D2E-4AC8-8526-EBD7E66C1E53}"/>
    <hyperlink ref="E81" r:id="rId37" xr:uid="{43276AAE-5800-490E-AED9-7F6BF28FB54C}"/>
    <hyperlink ref="E44" r:id="rId38" xr:uid="{89AF42C7-F904-427D-8E50-42EB371109A3}"/>
    <hyperlink ref="E45" r:id="rId39" xr:uid="{FC6378DD-4B52-4268-ADDB-1F61A8ED6B11}"/>
    <hyperlink ref="E74" r:id="rId40" xr:uid="{B4FAC771-105D-4AD2-BEBC-35EC7D0669A9}"/>
    <hyperlink ref="E75" r:id="rId41" xr:uid="{8E6E4AC3-356F-4732-8463-9AABE125946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AD9C0-B59F-4AF4-AAB9-AA9722018391}">
  <sheetPr>
    <tabColor rgb="FF6FA8DC"/>
    <outlinePr summaryBelow="0" summaryRight="0"/>
  </sheetPr>
  <dimension ref="A1:C868"/>
  <sheetViews>
    <sheetView zoomScaleNormal="100" workbookViewId="0"/>
  </sheetViews>
  <sheetFormatPr defaultColWidth="0" defaultRowHeight="15.75" customHeight="1" zeroHeight="1"/>
  <cols>
    <col min="1" max="1" width="89.109375" customWidth="1"/>
    <col min="2" max="2" width="82.5546875" customWidth="1"/>
    <col min="3" max="3" width="12.6640625" customWidth="1"/>
    <col min="4" max="16384" width="12.6640625" hidden="1"/>
  </cols>
  <sheetData>
    <row r="1" spans="1:3" ht="15.6">
      <c r="A1" s="350" t="s">
        <v>236</v>
      </c>
      <c r="B1" s="119"/>
      <c r="C1" s="213"/>
    </row>
    <row r="2" spans="1:3" ht="13.2">
      <c r="A2" s="109"/>
      <c r="B2" s="213"/>
      <c r="C2" s="213"/>
    </row>
    <row r="3" spans="1:3" ht="88.95" customHeight="1">
      <c r="A3" s="471" t="s">
        <v>237</v>
      </c>
      <c r="B3" s="471"/>
      <c r="C3" s="213"/>
    </row>
    <row r="4" spans="1:3" ht="76.2" customHeight="1">
      <c r="A4" s="471" t="s">
        <v>238</v>
      </c>
      <c r="B4" s="471"/>
      <c r="C4" s="213"/>
    </row>
    <row r="5" spans="1:3" ht="13.2">
      <c r="A5" s="109"/>
      <c r="B5" s="213"/>
      <c r="C5" s="213"/>
    </row>
    <row r="6" spans="1:3" ht="13.2">
      <c r="A6" s="383"/>
      <c r="B6" s="383"/>
      <c r="C6" s="213"/>
    </row>
    <row r="7" spans="1:3" ht="12.75" customHeight="1">
      <c r="A7" s="384"/>
      <c r="B7" s="213"/>
      <c r="C7" s="213"/>
    </row>
    <row r="8" spans="1:3" ht="15.75" customHeight="1">
      <c r="A8" s="120" t="s">
        <v>77</v>
      </c>
      <c r="B8" s="142"/>
      <c r="C8" s="213"/>
    </row>
    <row r="9" spans="1:3" ht="13.2">
      <c r="A9" s="143" t="s">
        <v>239</v>
      </c>
      <c r="B9" s="143"/>
      <c r="C9" s="213"/>
    </row>
    <row r="10" spans="1:3" ht="30" customHeight="1">
      <c r="A10" s="492" t="s">
        <v>240</v>
      </c>
      <c r="B10" s="492"/>
      <c r="C10" s="213"/>
    </row>
    <row r="11" spans="1:3" ht="26.4">
      <c r="A11" s="385" t="s">
        <v>241</v>
      </c>
      <c r="B11" s="385" t="s">
        <v>242</v>
      </c>
      <c r="C11" s="213"/>
    </row>
    <row r="12" spans="1:3" ht="13.2">
      <c r="A12" s="385" t="s">
        <v>243</v>
      </c>
      <c r="B12" s="385" t="s">
        <v>244</v>
      </c>
      <c r="C12" s="213"/>
    </row>
    <row r="13" spans="1:3" ht="26.4">
      <c r="A13" s="385" t="s">
        <v>245</v>
      </c>
      <c r="B13" s="385" t="s">
        <v>246</v>
      </c>
      <c r="C13" s="213"/>
    </row>
    <row r="14" spans="1:3" ht="26.4">
      <c r="A14" s="385" t="s">
        <v>247</v>
      </c>
      <c r="B14" s="385" t="s">
        <v>248</v>
      </c>
      <c r="C14" s="213"/>
    </row>
    <row r="15" spans="1:3" ht="13.2">
      <c r="A15" s="385" t="s">
        <v>249</v>
      </c>
      <c r="B15" s="386"/>
      <c r="C15" s="213"/>
    </row>
    <row r="16" spans="1:3" ht="13.2">
      <c r="A16" s="387"/>
      <c r="B16" s="383"/>
      <c r="C16" s="213"/>
    </row>
    <row r="17" spans="1:3" ht="13.2">
      <c r="A17" s="387"/>
      <c r="B17" s="383"/>
      <c r="C17" s="213"/>
    </row>
    <row r="18" spans="1:3" ht="13.2">
      <c r="A18" s="143" t="s">
        <v>250</v>
      </c>
      <c r="B18" s="143" t="s">
        <v>251</v>
      </c>
      <c r="C18" s="213"/>
    </row>
    <row r="19" spans="1:3" ht="26.4">
      <c r="A19" s="388" t="s">
        <v>252</v>
      </c>
      <c r="B19" s="389" t="s">
        <v>253</v>
      </c>
      <c r="C19" s="213"/>
    </row>
    <row r="20" spans="1:3" ht="26.4">
      <c r="A20" s="390" t="s">
        <v>254</v>
      </c>
      <c r="B20" s="389" t="s">
        <v>255</v>
      </c>
      <c r="C20" s="213"/>
    </row>
    <row r="21" spans="1:3" ht="26.4">
      <c r="A21" s="390" t="s">
        <v>256</v>
      </c>
      <c r="B21" s="389" t="s">
        <v>257</v>
      </c>
      <c r="C21" s="213"/>
    </row>
    <row r="22" spans="1:3" ht="26.4">
      <c r="A22" s="391" t="s">
        <v>258</v>
      </c>
      <c r="B22" s="389" t="s">
        <v>259</v>
      </c>
      <c r="C22" s="213"/>
    </row>
    <row r="23" spans="1:3" ht="26.4">
      <c r="A23" s="391" t="s">
        <v>260</v>
      </c>
      <c r="B23" s="389" t="s">
        <v>261</v>
      </c>
      <c r="C23" s="213"/>
    </row>
    <row r="24" spans="1:3" ht="26.4">
      <c r="A24" s="391" t="s">
        <v>262</v>
      </c>
      <c r="B24" s="389" t="s">
        <v>263</v>
      </c>
      <c r="C24" s="213"/>
    </row>
    <row r="25" spans="1:3" ht="26.4">
      <c r="A25" s="391" t="s">
        <v>264</v>
      </c>
      <c r="B25" s="389" t="s">
        <v>265</v>
      </c>
      <c r="C25" s="213"/>
    </row>
    <row r="26" spans="1:3" ht="26.4">
      <c r="A26" s="391" t="s">
        <v>266</v>
      </c>
      <c r="B26" s="389" t="s">
        <v>267</v>
      </c>
      <c r="C26" s="213"/>
    </row>
    <row r="27" spans="1:3" ht="39.6">
      <c r="A27" s="391" t="s">
        <v>268</v>
      </c>
      <c r="B27" s="389" t="s">
        <v>269</v>
      </c>
      <c r="C27" s="213"/>
    </row>
    <row r="28" spans="1:3" ht="26.4">
      <c r="A28" s="391" t="s">
        <v>270</v>
      </c>
      <c r="B28" s="389" t="s">
        <v>271</v>
      </c>
      <c r="C28" s="213"/>
    </row>
    <row r="29" spans="1:3" ht="26.4">
      <c r="A29" s="391" t="s">
        <v>272</v>
      </c>
      <c r="B29" s="389" t="s">
        <v>273</v>
      </c>
      <c r="C29" s="213"/>
    </row>
    <row r="30" spans="1:3" ht="26.4">
      <c r="A30" s="391" t="s">
        <v>274</v>
      </c>
      <c r="B30" s="389" t="s">
        <v>275</v>
      </c>
      <c r="C30" s="213"/>
    </row>
    <row r="31" spans="1:3" ht="26.4">
      <c r="A31" s="391" t="s">
        <v>276</v>
      </c>
      <c r="B31" s="389" t="s">
        <v>277</v>
      </c>
      <c r="C31" s="213"/>
    </row>
    <row r="32" spans="1:3" ht="13.2">
      <c r="A32" s="392"/>
      <c r="B32" s="213"/>
      <c r="C32" s="213"/>
    </row>
    <row r="33" spans="1:3" ht="13.2">
      <c r="A33" s="392"/>
      <c r="B33" s="213"/>
      <c r="C33" s="213"/>
    </row>
    <row r="34" spans="1:3" ht="13.8">
      <c r="A34" s="223" t="s">
        <v>278</v>
      </c>
      <c r="B34" s="142"/>
      <c r="C34" s="213"/>
    </row>
    <row r="35" spans="1:3" ht="19.5" customHeight="1">
      <c r="A35" s="143" t="s">
        <v>239</v>
      </c>
      <c r="B35" s="143"/>
      <c r="C35" s="213"/>
    </row>
    <row r="36" spans="1:3" ht="23.4" customHeight="1">
      <c r="A36" s="492" t="s">
        <v>279</v>
      </c>
      <c r="B36" s="492"/>
      <c r="C36" s="213"/>
    </row>
    <row r="37" spans="1:3" ht="13.2">
      <c r="A37" s="387" t="s">
        <v>280</v>
      </c>
      <c r="B37" s="387" t="s">
        <v>281</v>
      </c>
      <c r="C37" s="213"/>
    </row>
    <row r="38" spans="1:3" ht="27" customHeight="1">
      <c r="A38" s="387" t="s">
        <v>282</v>
      </c>
      <c r="B38" s="387" t="s">
        <v>283</v>
      </c>
      <c r="C38" s="213"/>
    </row>
    <row r="39" spans="1:3" ht="13.2">
      <c r="A39" s="387" t="s">
        <v>284</v>
      </c>
      <c r="B39" s="387" t="s">
        <v>285</v>
      </c>
      <c r="C39" s="213"/>
    </row>
    <row r="40" spans="1:3" ht="13.2">
      <c r="A40" s="387" t="s">
        <v>286</v>
      </c>
      <c r="B40" s="387" t="s">
        <v>287</v>
      </c>
      <c r="C40" s="213"/>
    </row>
    <row r="41" spans="1:3" ht="13.2">
      <c r="A41" s="213"/>
      <c r="B41" s="383"/>
      <c r="C41" s="213"/>
    </row>
    <row r="42" spans="1:3" ht="15.6">
      <c r="A42" s="393"/>
      <c r="B42" s="394"/>
      <c r="C42" s="213"/>
    </row>
    <row r="43" spans="1:3" ht="13.2">
      <c r="A43" s="143" t="s">
        <v>250</v>
      </c>
      <c r="B43" s="143" t="s">
        <v>251</v>
      </c>
      <c r="C43" s="213"/>
    </row>
    <row r="44" spans="1:3" ht="26.4">
      <c r="A44" s="395" t="s">
        <v>288</v>
      </c>
      <c r="B44" s="396" t="s">
        <v>289</v>
      </c>
      <c r="C44" s="213"/>
    </row>
    <row r="45" spans="1:3" ht="26.4">
      <c r="A45" s="391" t="s">
        <v>290</v>
      </c>
      <c r="B45" s="397" t="s">
        <v>291</v>
      </c>
      <c r="C45" s="213"/>
    </row>
    <row r="46" spans="1:3" ht="26.4">
      <c r="A46" s="390" t="s">
        <v>292</v>
      </c>
      <c r="B46" s="396" t="s">
        <v>293</v>
      </c>
      <c r="C46" s="213"/>
    </row>
    <row r="47" spans="1:3" ht="13.2">
      <c r="A47" s="381" t="s">
        <v>294</v>
      </c>
      <c r="B47" s="397" t="s">
        <v>295</v>
      </c>
      <c r="C47" s="213"/>
    </row>
    <row r="48" spans="1:3" ht="26.4">
      <c r="A48" s="391" t="s">
        <v>296</v>
      </c>
      <c r="B48" s="397" t="s">
        <v>297</v>
      </c>
      <c r="C48" s="213"/>
    </row>
    <row r="49" spans="1:3" ht="26.4">
      <c r="A49" s="391" t="s">
        <v>298</v>
      </c>
      <c r="B49" s="396" t="s">
        <v>299</v>
      </c>
      <c r="C49" s="213"/>
    </row>
    <row r="50" spans="1:3" ht="39.6">
      <c r="A50" s="391" t="s">
        <v>300</v>
      </c>
      <c r="B50" s="396" t="s">
        <v>301</v>
      </c>
      <c r="C50" s="213"/>
    </row>
    <row r="51" spans="1:3" ht="13.2">
      <c r="A51" s="213"/>
      <c r="B51" s="213"/>
      <c r="C51" s="213"/>
    </row>
    <row r="52" spans="1:3" ht="13.2">
      <c r="A52" s="392"/>
      <c r="B52" s="213"/>
      <c r="C52" s="213"/>
    </row>
    <row r="53" spans="1:3" ht="13.8">
      <c r="A53" s="223" t="s">
        <v>302</v>
      </c>
      <c r="B53" s="142"/>
      <c r="C53" s="213"/>
    </row>
    <row r="54" spans="1:3" ht="13.2">
      <c r="A54" s="143" t="s">
        <v>239</v>
      </c>
      <c r="B54" s="143"/>
      <c r="C54" s="213"/>
    </row>
    <row r="55" spans="1:3" ht="24.6" customHeight="1">
      <c r="A55" s="492" t="s">
        <v>303</v>
      </c>
      <c r="B55" s="492"/>
      <c r="C55" s="213"/>
    </row>
    <row r="56" spans="1:3" ht="17.399999999999999" customHeight="1">
      <c r="A56" s="385" t="s">
        <v>304</v>
      </c>
      <c r="B56" s="385" t="s">
        <v>305</v>
      </c>
      <c r="C56" s="213"/>
    </row>
    <row r="57" spans="1:3" ht="21" customHeight="1">
      <c r="A57" s="385" t="s">
        <v>306</v>
      </c>
      <c r="B57" s="385" t="s">
        <v>285</v>
      </c>
      <c r="C57" s="213"/>
    </row>
    <row r="58" spans="1:3" ht="18" customHeight="1">
      <c r="A58" s="385" t="s">
        <v>307</v>
      </c>
      <c r="B58" s="385" t="s">
        <v>308</v>
      </c>
      <c r="C58" s="213"/>
    </row>
    <row r="59" spans="1:3" ht="18" customHeight="1">
      <c r="A59" s="385" t="s">
        <v>309</v>
      </c>
      <c r="B59" s="385" t="s">
        <v>310</v>
      </c>
      <c r="C59" s="213"/>
    </row>
    <row r="60" spans="1:3" ht="16.2" customHeight="1">
      <c r="A60" s="385" t="s">
        <v>311</v>
      </c>
      <c r="B60" s="398"/>
      <c r="C60" s="213"/>
    </row>
    <row r="61" spans="1:3" ht="13.2">
      <c r="A61" s="399"/>
      <c r="B61" s="213"/>
      <c r="C61" s="213"/>
    </row>
    <row r="62" spans="1:3" ht="13.2">
      <c r="A62" s="399"/>
      <c r="B62" s="213"/>
      <c r="C62" s="213"/>
    </row>
    <row r="63" spans="1:3" ht="13.2">
      <c r="A63" s="143" t="s">
        <v>250</v>
      </c>
      <c r="B63" s="143" t="s">
        <v>251</v>
      </c>
      <c r="C63" s="213"/>
    </row>
    <row r="64" spans="1:3" ht="26.4">
      <c r="A64" s="395" t="s">
        <v>312</v>
      </c>
      <c r="B64" s="396" t="s">
        <v>313</v>
      </c>
      <c r="C64" s="213"/>
    </row>
    <row r="65" spans="1:3" ht="26.4">
      <c r="A65" s="395" t="s">
        <v>314</v>
      </c>
      <c r="B65" s="396" t="s">
        <v>315</v>
      </c>
      <c r="C65" s="213"/>
    </row>
    <row r="66" spans="1:3" ht="39.6">
      <c r="A66" s="400" t="s">
        <v>316</v>
      </c>
      <c r="B66" s="396" t="s">
        <v>317</v>
      </c>
      <c r="C66" s="213"/>
    </row>
    <row r="67" spans="1:3" ht="26.4">
      <c r="A67" s="391" t="s">
        <v>318</v>
      </c>
      <c r="B67" s="396" t="s">
        <v>319</v>
      </c>
      <c r="C67" s="213"/>
    </row>
    <row r="68" spans="1:3" ht="26.25" customHeight="1">
      <c r="A68" s="391" t="s">
        <v>320</v>
      </c>
      <c r="B68" s="396" t="s">
        <v>321</v>
      </c>
      <c r="C68" s="213"/>
    </row>
    <row r="69" spans="1:3" ht="26.4">
      <c r="A69" s="391" t="s">
        <v>322</v>
      </c>
      <c r="B69" s="396" t="s">
        <v>323</v>
      </c>
      <c r="C69" s="213"/>
    </row>
    <row r="70" spans="1:3" ht="26.4">
      <c r="A70" s="391" t="s">
        <v>324</v>
      </c>
      <c r="B70" s="401" t="s">
        <v>325</v>
      </c>
      <c r="C70" s="213"/>
    </row>
    <row r="71" spans="1:3" ht="26.4">
      <c r="A71" s="391" t="s">
        <v>326</v>
      </c>
      <c r="B71" s="401" t="s">
        <v>327</v>
      </c>
      <c r="C71" s="213"/>
    </row>
    <row r="72" spans="1:3" ht="26.4">
      <c r="A72" s="390" t="s">
        <v>328</v>
      </c>
      <c r="B72" s="401" t="s">
        <v>329</v>
      </c>
      <c r="C72" s="213"/>
    </row>
    <row r="73" spans="1:3" ht="26.4">
      <c r="A73" s="390" t="s">
        <v>330</v>
      </c>
      <c r="B73" s="401" t="s">
        <v>331</v>
      </c>
      <c r="C73" s="213"/>
    </row>
    <row r="74" spans="1:3" ht="13.2">
      <c r="A74" s="390"/>
      <c r="B74" s="401"/>
      <c r="C74" s="213"/>
    </row>
    <row r="75" spans="1:3" ht="13.2">
      <c r="A75" s="399"/>
      <c r="B75" s="213"/>
      <c r="C75" s="213"/>
    </row>
    <row r="76" spans="1:3" ht="13.8">
      <c r="A76" s="223" t="s">
        <v>332</v>
      </c>
      <c r="B76" s="142"/>
      <c r="C76" s="213"/>
    </row>
    <row r="77" spans="1:3" ht="13.2">
      <c r="A77" s="143" t="s">
        <v>239</v>
      </c>
      <c r="B77" s="143"/>
      <c r="C77" s="213"/>
    </row>
    <row r="78" spans="1:3" ht="22.95" customHeight="1">
      <c r="A78" s="492" t="s">
        <v>333</v>
      </c>
      <c r="B78" s="492"/>
      <c r="C78" s="213"/>
    </row>
    <row r="79" spans="1:3" ht="17.399999999999999" customHeight="1">
      <c r="A79" s="387" t="s">
        <v>334</v>
      </c>
      <c r="B79" s="387" t="s">
        <v>335</v>
      </c>
      <c r="C79" s="213"/>
    </row>
    <row r="80" spans="1:3" ht="16.95" customHeight="1">
      <c r="A80" s="387" t="s">
        <v>336</v>
      </c>
      <c r="B80" s="387" t="s">
        <v>337</v>
      </c>
      <c r="C80" s="213"/>
    </row>
    <row r="81" spans="1:3" ht="13.2">
      <c r="A81" s="402"/>
      <c r="B81" s="402"/>
      <c r="C81" s="213"/>
    </row>
    <row r="82" spans="1:3" ht="13.8">
      <c r="A82" s="403"/>
      <c r="B82" s="213"/>
      <c r="C82" s="213"/>
    </row>
    <row r="83" spans="1:3" ht="13.2">
      <c r="A83" s="143" t="s">
        <v>250</v>
      </c>
      <c r="B83" s="143" t="s">
        <v>251</v>
      </c>
      <c r="C83" s="213"/>
    </row>
    <row r="84" spans="1:3" ht="26.4">
      <c r="A84" s="390" t="s">
        <v>338</v>
      </c>
      <c r="B84" s="396" t="s">
        <v>339</v>
      </c>
      <c r="C84" s="213"/>
    </row>
    <row r="85" spans="1:3" ht="26.4">
      <c r="A85" s="390" t="s">
        <v>340</v>
      </c>
      <c r="B85" s="396" t="s">
        <v>341</v>
      </c>
      <c r="C85" s="213"/>
    </row>
    <row r="86" spans="1:3" ht="26.4">
      <c r="A86" s="391" t="s">
        <v>342</v>
      </c>
      <c r="B86" s="396" t="s">
        <v>343</v>
      </c>
      <c r="C86" s="213"/>
    </row>
    <row r="87" spans="1:3" ht="26.4">
      <c r="A87" s="391" t="s">
        <v>344</v>
      </c>
      <c r="B87" s="396" t="s">
        <v>345</v>
      </c>
      <c r="C87" s="213"/>
    </row>
    <row r="88" spans="1:3" ht="26.4">
      <c r="A88" s="391" t="s">
        <v>346</v>
      </c>
      <c r="B88" s="396" t="s">
        <v>347</v>
      </c>
      <c r="C88" s="213"/>
    </row>
    <row r="89" spans="1:3" ht="26.4">
      <c r="A89" s="391" t="s">
        <v>348</v>
      </c>
      <c r="B89" s="396" t="s">
        <v>349</v>
      </c>
      <c r="C89" s="213"/>
    </row>
    <row r="90" spans="1:3" ht="26.4">
      <c r="A90" s="391" t="s">
        <v>350</v>
      </c>
      <c r="B90" s="396" t="s">
        <v>351</v>
      </c>
      <c r="C90" s="213"/>
    </row>
    <row r="91" spans="1:3" ht="26.4">
      <c r="A91" s="391" t="s">
        <v>352</v>
      </c>
      <c r="B91" s="396" t="s">
        <v>353</v>
      </c>
      <c r="C91" s="213"/>
    </row>
    <row r="92" spans="1:3" ht="26.4">
      <c r="A92" s="391" t="s">
        <v>354</v>
      </c>
      <c r="B92" s="396" t="s">
        <v>355</v>
      </c>
      <c r="C92" s="213"/>
    </row>
    <row r="93" spans="1:3" ht="26.4">
      <c r="A93" s="391" t="s">
        <v>356</v>
      </c>
      <c r="B93" s="401" t="s">
        <v>357</v>
      </c>
      <c r="C93" s="213"/>
    </row>
    <row r="94" spans="1:3" ht="26.4">
      <c r="A94" s="390" t="s">
        <v>358</v>
      </c>
      <c r="B94" s="401" t="s">
        <v>359</v>
      </c>
      <c r="C94" s="213"/>
    </row>
    <row r="95" spans="1:3" ht="13.2">
      <c r="A95" s="213"/>
      <c r="B95" s="213"/>
      <c r="C95" s="213"/>
    </row>
    <row r="96" spans="1:3" ht="13.2">
      <c r="A96" s="404"/>
      <c r="B96" s="213"/>
      <c r="C96" s="213"/>
    </row>
    <row r="97" spans="1:3" ht="13.8">
      <c r="A97" s="223" t="s">
        <v>360</v>
      </c>
      <c r="B97" s="121"/>
      <c r="C97" s="213"/>
    </row>
    <row r="98" spans="1:3" ht="15" customHeight="1">
      <c r="A98" s="143" t="s">
        <v>239</v>
      </c>
      <c r="B98" s="143"/>
      <c r="C98" s="213"/>
    </row>
    <row r="99" spans="1:3" ht="33.6" customHeight="1">
      <c r="A99" s="493" t="s">
        <v>361</v>
      </c>
      <c r="B99" s="493"/>
      <c r="C99" s="213"/>
    </row>
    <row r="100" spans="1:3" ht="13.2">
      <c r="A100" s="387" t="s">
        <v>362</v>
      </c>
      <c r="B100" s="387" t="s">
        <v>363</v>
      </c>
      <c r="C100" s="213"/>
    </row>
    <row r="101" spans="1:3" ht="13.2">
      <c r="A101" s="387" t="s">
        <v>364</v>
      </c>
      <c r="B101" s="387" t="s">
        <v>365</v>
      </c>
      <c r="C101" s="213"/>
    </row>
    <row r="102" spans="1:3" ht="13.2">
      <c r="A102" s="387" t="s">
        <v>366</v>
      </c>
      <c r="B102" s="405" t="s">
        <v>367</v>
      </c>
      <c r="C102" s="213"/>
    </row>
    <row r="103" spans="1:3" ht="13.2">
      <c r="A103" s="387" t="s">
        <v>368</v>
      </c>
      <c r="B103" s="402"/>
      <c r="C103" s="213"/>
    </row>
    <row r="104" spans="1:3" ht="13.2">
      <c r="A104" s="402"/>
      <c r="B104" s="402"/>
      <c r="C104" s="213"/>
    </row>
    <row r="105" spans="1:3" ht="13.8">
      <c r="A105" s="403"/>
      <c r="B105" s="213"/>
      <c r="C105" s="213"/>
    </row>
    <row r="106" spans="1:3" ht="13.2">
      <c r="A106" s="143" t="s">
        <v>250</v>
      </c>
      <c r="B106" s="143" t="s">
        <v>251</v>
      </c>
      <c r="C106" s="213"/>
    </row>
    <row r="107" spans="1:3" ht="26.4">
      <c r="A107" s="390" t="s">
        <v>369</v>
      </c>
      <c r="B107" s="396" t="s">
        <v>370</v>
      </c>
      <c r="C107" s="213"/>
    </row>
    <row r="108" spans="1:3" ht="26.4">
      <c r="A108" s="390" t="s">
        <v>371</v>
      </c>
      <c r="B108" s="396" t="s">
        <v>372</v>
      </c>
      <c r="C108" s="213"/>
    </row>
    <row r="109" spans="1:3" ht="26.4">
      <c r="A109" s="390" t="s">
        <v>373</v>
      </c>
      <c r="B109" s="396" t="s">
        <v>374</v>
      </c>
      <c r="C109" s="213"/>
    </row>
    <row r="110" spans="1:3" ht="26.4">
      <c r="A110" s="391" t="s">
        <v>375</v>
      </c>
      <c r="B110" s="396" t="s">
        <v>376</v>
      </c>
      <c r="C110" s="213"/>
    </row>
    <row r="111" spans="1:3" ht="26.4">
      <c r="A111" s="391" t="s">
        <v>377</v>
      </c>
      <c r="B111" s="396" t="s">
        <v>378</v>
      </c>
      <c r="C111" s="213"/>
    </row>
    <row r="112" spans="1:3" ht="39.6">
      <c r="A112" s="391" t="s">
        <v>379</v>
      </c>
      <c r="B112" s="396" t="s">
        <v>380</v>
      </c>
      <c r="C112" s="213"/>
    </row>
    <row r="113" spans="1:3" ht="26.4">
      <c r="A113" s="391" t="s">
        <v>381</v>
      </c>
      <c r="B113" s="396" t="s">
        <v>382</v>
      </c>
      <c r="C113" s="213"/>
    </row>
    <row r="114" spans="1:3" ht="26.4">
      <c r="A114" s="391" t="s">
        <v>383</v>
      </c>
      <c r="B114" s="396" t="s">
        <v>384</v>
      </c>
      <c r="C114" s="213"/>
    </row>
    <row r="115" spans="1:3" ht="26.4">
      <c r="A115" s="390" t="s">
        <v>385</v>
      </c>
      <c r="B115" s="401" t="s">
        <v>386</v>
      </c>
      <c r="C115" s="213"/>
    </row>
    <row r="116" spans="1:3" ht="13.2">
      <c r="A116" s="390"/>
      <c r="B116" s="213"/>
      <c r="C116" s="213"/>
    </row>
    <row r="117" spans="1:3" ht="13.2">
      <c r="A117" s="390"/>
      <c r="B117" s="213"/>
      <c r="C117" s="213"/>
    </row>
    <row r="118" spans="1:3" ht="13.2">
      <c r="A118" s="392"/>
      <c r="B118" s="213"/>
      <c r="C118" s="213"/>
    </row>
    <row r="119" spans="1:3" ht="13.8">
      <c r="A119" s="403"/>
      <c r="B119" s="213"/>
      <c r="C119" s="213"/>
    </row>
    <row r="120" spans="1:3" ht="13.8">
      <c r="A120" s="224" t="s">
        <v>387</v>
      </c>
      <c r="B120" s="142"/>
      <c r="C120" s="213"/>
    </row>
    <row r="121" spans="1:3" ht="13.2">
      <c r="A121" s="143" t="s">
        <v>239</v>
      </c>
      <c r="B121" s="143"/>
      <c r="C121" s="213"/>
    </row>
    <row r="122" spans="1:3" ht="37.200000000000003" customHeight="1">
      <c r="A122" s="493" t="s">
        <v>388</v>
      </c>
      <c r="B122" s="493"/>
      <c r="C122" s="213"/>
    </row>
    <row r="123" spans="1:3" ht="26.4">
      <c r="A123" s="387" t="s">
        <v>389</v>
      </c>
      <c r="B123" s="387" t="s">
        <v>390</v>
      </c>
      <c r="C123" s="213"/>
    </row>
    <row r="124" spans="1:3" ht="26.4">
      <c r="A124" s="387" t="s">
        <v>391</v>
      </c>
      <c r="B124" s="387" t="s">
        <v>392</v>
      </c>
      <c r="C124" s="213"/>
    </row>
    <row r="125" spans="1:3" ht="15.6">
      <c r="A125" s="387" t="s">
        <v>393</v>
      </c>
      <c r="B125" s="387" t="s">
        <v>394</v>
      </c>
      <c r="C125" s="213"/>
    </row>
    <row r="126" spans="1:3" ht="13.2">
      <c r="A126" s="387" t="s">
        <v>395</v>
      </c>
      <c r="B126" s="387" t="s">
        <v>396</v>
      </c>
      <c r="C126" s="213"/>
    </row>
    <row r="127" spans="1:3" ht="13.8">
      <c r="A127" s="403"/>
      <c r="B127" s="213"/>
      <c r="C127" s="213"/>
    </row>
    <row r="128" spans="1:3" ht="13.8">
      <c r="A128" s="403"/>
      <c r="B128" s="213"/>
      <c r="C128" s="213"/>
    </row>
    <row r="129" spans="1:3" ht="13.2">
      <c r="A129" s="143" t="s">
        <v>250</v>
      </c>
      <c r="B129" s="143" t="s">
        <v>251</v>
      </c>
      <c r="C129" s="213"/>
    </row>
    <row r="130" spans="1:3" ht="26.4">
      <c r="A130" s="391" t="s">
        <v>397</v>
      </c>
      <c r="B130" s="397" t="s">
        <v>398</v>
      </c>
      <c r="C130" s="213"/>
    </row>
    <row r="131" spans="1:3" ht="39.6">
      <c r="A131" s="390" t="s">
        <v>399</v>
      </c>
      <c r="B131" s="396" t="s">
        <v>400</v>
      </c>
      <c r="C131" s="213"/>
    </row>
    <row r="132" spans="1:3" ht="26.4">
      <c r="A132" s="390" t="s">
        <v>401</v>
      </c>
      <c r="B132" s="396" t="s">
        <v>402</v>
      </c>
      <c r="C132" s="213"/>
    </row>
    <row r="133" spans="1:3" ht="26.4">
      <c r="A133" s="390" t="s">
        <v>403</v>
      </c>
      <c r="B133" s="396" t="s">
        <v>404</v>
      </c>
      <c r="C133" s="213"/>
    </row>
    <row r="134" spans="1:3" ht="39.6">
      <c r="A134" s="390" t="s">
        <v>405</v>
      </c>
      <c r="B134" s="396" t="s">
        <v>406</v>
      </c>
      <c r="C134" s="213"/>
    </row>
    <row r="135" spans="1:3" ht="39.6">
      <c r="A135" s="391" t="s">
        <v>407</v>
      </c>
      <c r="B135" s="396" t="s">
        <v>408</v>
      </c>
      <c r="C135" s="213"/>
    </row>
    <row r="136" spans="1:3" ht="26.4">
      <c r="A136" s="391" t="s">
        <v>409</v>
      </c>
      <c r="B136" s="396" t="s">
        <v>410</v>
      </c>
      <c r="C136" s="213"/>
    </row>
    <row r="137" spans="1:3" ht="39.6">
      <c r="A137" s="391" t="s">
        <v>411</v>
      </c>
      <c r="B137" s="396" t="s">
        <v>412</v>
      </c>
      <c r="C137" s="213"/>
    </row>
    <row r="138" spans="1:3" ht="13.2">
      <c r="A138" s="213"/>
      <c r="B138" s="383"/>
      <c r="C138" s="213"/>
    </row>
    <row r="139" spans="1:3" ht="13.2">
      <c r="A139" s="213"/>
      <c r="B139" s="213"/>
      <c r="C139" s="213"/>
    </row>
    <row r="140" spans="1:3" ht="13.2">
      <c r="A140" s="392"/>
      <c r="B140" s="213"/>
      <c r="C140" s="213"/>
    </row>
    <row r="141" spans="1:3" ht="13.2">
      <c r="A141" s="392"/>
      <c r="B141" s="213"/>
      <c r="C141" s="213"/>
    </row>
    <row r="142" spans="1:3" ht="13.8">
      <c r="A142" s="223" t="s">
        <v>413</v>
      </c>
      <c r="B142" s="142"/>
      <c r="C142" s="213"/>
    </row>
    <row r="143" spans="1:3" ht="13.2">
      <c r="A143" s="143" t="s">
        <v>239</v>
      </c>
      <c r="B143" s="143"/>
      <c r="C143" s="213"/>
    </row>
    <row r="144" spans="1:3" ht="22.2" customHeight="1">
      <c r="A144" s="492" t="s">
        <v>414</v>
      </c>
      <c r="B144" s="492"/>
      <c r="C144" s="213"/>
    </row>
    <row r="145" spans="1:3" ht="18" customHeight="1">
      <c r="A145" s="406" t="s">
        <v>415</v>
      </c>
      <c r="B145" s="406" t="s">
        <v>416</v>
      </c>
      <c r="C145" s="213"/>
    </row>
    <row r="146" spans="1:3" ht="18" customHeight="1">
      <c r="A146" s="406" t="s">
        <v>417</v>
      </c>
      <c r="B146" s="406" t="s">
        <v>418</v>
      </c>
      <c r="C146" s="213"/>
    </row>
    <row r="147" spans="1:3" ht="16.2" customHeight="1">
      <c r="A147" s="406" t="s">
        <v>419</v>
      </c>
      <c r="B147" s="406" t="s">
        <v>420</v>
      </c>
      <c r="C147" s="213"/>
    </row>
    <row r="148" spans="1:3" ht="16.2" customHeight="1">
      <c r="A148" s="406" t="s">
        <v>421</v>
      </c>
      <c r="B148" s="402"/>
      <c r="C148" s="213"/>
    </row>
    <row r="149" spans="1:3" ht="13.2">
      <c r="A149" s="402"/>
      <c r="B149" s="402"/>
      <c r="C149" s="213"/>
    </row>
    <row r="150" spans="1:3" ht="13.8">
      <c r="A150" s="403"/>
      <c r="B150" s="213"/>
      <c r="C150" s="213"/>
    </row>
    <row r="151" spans="1:3" ht="13.2">
      <c r="A151" s="143" t="s">
        <v>250</v>
      </c>
      <c r="B151" s="143" t="s">
        <v>251</v>
      </c>
      <c r="C151" s="213"/>
    </row>
    <row r="152" spans="1:3" ht="26.4">
      <c r="A152" s="391" t="s">
        <v>422</v>
      </c>
      <c r="B152" s="401" t="s">
        <v>423</v>
      </c>
      <c r="C152" s="213"/>
    </row>
    <row r="153" spans="1:3" ht="26.4">
      <c r="A153" s="407" t="s">
        <v>424</v>
      </c>
      <c r="B153" s="408" t="s">
        <v>425</v>
      </c>
      <c r="C153" s="213"/>
    </row>
    <row r="154" spans="1:3" ht="26.4">
      <c r="A154" s="407" t="s">
        <v>426</v>
      </c>
      <c r="B154" s="408" t="s">
        <v>427</v>
      </c>
      <c r="C154" s="213"/>
    </row>
    <row r="155" spans="1:3" ht="26.4">
      <c r="A155" s="407" t="s">
        <v>428</v>
      </c>
      <c r="B155" s="408" t="s">
        <v>429</v>
      </c>
      <c r="C155" s="213"/>
    </row>
    <row r="156" spans="1:3" ht="26.4">
      <c r="A156" s="391" t="s">
        <v>430</v>
      </c>
      <c r="B156" s="408" t="s">
        <v>431</v>
      </c>
      <c r="C156" s="213"/>
    </row>
    <row r="157" spans="1:3" ht="26.4">
      <c r="A157" s="391" t="s">
        <v>432</v>
      </c>
      <c r="B157" s="408" t="s">
        <v>433</v>
      </c>
      <c r="C157" s="213"/>
    </row>
    <row r="158" spans="1:3" ht="26.4">
      <c r="A158" s="391" t="s">
        <v>434</v>
      </c>
      <c r="B158" s="409" t="s">
        <v>184</v>
      </c>
      <c r="C158" s="213"/>
    </row>
    <row r="159" spans="1:3" ht="13.2">
      <c r="A159" s="213"/>
      <c r="B159" s="383"/>
      <c r="C159" s="213"/>
    </row>
    <row r="160" spans="1:3" ht="13.2">
      <c r="A160" s="213"/>
      <c r="B160" s="213"/>
      <c r="C160" s="213"/>
    </row>
    <row r="161" spans="1:3" ht="13.2">
      <c r="A161" s="392"/>
      <c r="B161" s="213"/>
      <c r="C161" s="213"/>
    </row>
    <row r="162" spans="1:3" ht="13.2">
      <c r="A162" s="392"/>
      <c r="B162" s="213"/>
      <c r="C162" s="213"/>
    </row>
    <row r="163" spans="1:3" ht="13.8">
      <c r="A163" s="223" t="s">
        <v>435</v>
      </c>
      <c r="B163" s="142"/>
      <c r="C163" s="213"/>
    </row>
    <row r="164" spans="1:3" ht="13.2">
      <c r="A164" s="143" t="s">
        <v>239</v>
      </c>
      <c r="B164" s="143"/>
      <c r="C164" s="213"/>
    </row>
    <row r="165" spans="1:3" ht="24" customHeight="1">
      <c r="A165" s="493" t="s">
        <v>436</v>
      </c>
      <c r="B165" s="493"/>
      <c r="C165" s="213"/>
    </row>
    <row r="166" spans="1:3" ht="35.4" customHeight="1">
      <c r="A166" s="387" t="s">
        <v>437</v>
      </c>
      <c r="B166" s="387" t="s">
        <v>438</v>
      </c>
      <c r="C166" s="213"/>
    </row>
    <row r="167" spans="1:3" ht="20.399999999999999" customHeight="1">
      <c r="A167" s="387" t="s">
        <v>439</v>
      </c>
      <c r="B167" s="387" t="s">
        <v>440</v>
      </c>
      <c r="C167" s="213"/>
    </row>
    <row r="168" spans="1:3" ht="22.95" customHeight="1">
      <c r="A168" s="387" t="s">
        <v>441</v>
      </c>
      <c r="B168" s="387" t="s">
        <v>442</v>
      </c>
      <c r="C168" s="213"/>
    </row>
    <row r="169" spans="1:3" ht="17.399999999999999" customHeight="1">
      <c r="A169" s="387" t="s">
        <v>443</v>
      </c>
      <c r="B169" s="213"/>
      <c r="C169" s="213"/>
    </row>
    <row r="170" spans="1:3" ht="13.2">
      <c r="A170" s="109"/>
      <c r="B170" s="214"/>
      <c r="C170" s="213"/>
    </row>
    <row r="171" spans="1:3" ht="13.2">
      <c r="A171" s="109"/>
      <c r="B171" s="214"/>
      <c r="C171" s="213"/>
    </row>
    <row r="172" spans="1:3" ht="13.2">
      <c r="A172" s="143" t="s">
        <v>250</v>
      </c>
      <c r="B172" s="143" t="s">
        <v>251</v>
      </c>
      <c r="C172" s="213"/>
    </row>
    <row r="173" spans="1:3" ht="26.4">
      <c r="A173" s="390" t="s">
        <v>444</v>
      </c>
      <c r="B173" s="396" t="s">
        <v>445</v>
      </c>
      <c r="C173" s="213"/>
    </row>
    <row r="174" spans="1:3" ht="26.4">
      <c r="A174" s="410" t="s">
        <v>446</v>
      </c>
      <c r="B174" s="396" t="s">
        <v>447</v>
      </c>
      <c r="C174" s="213"/>
    </row>
    <row r="175" spans="1:3" ht="26.4">
      <c r="A175" s="410" t="s">
        <v>448</v>
      </c>
      <c r="B175" s="396" t="s">
        <v>449</v>
      </c>
      <c r="C175" s="213"/>
    </row>
    <row r="176" spans="1:3" ht="26.4">
      <c r="A176" s="410" t="s">
        <v>450</v>
      </c>
      <c r="B176" s="396" t="s">
        <v>451</v>
      </c>
      <c r="C176" s="213"/>
    </row>
    <row r="177" spans="1:3" ht="26.4">
      <c r="A177" s="410" t="s">
        <v>452</v>
      </c>
      <c r="B177" s="396" t="s">
        <v>453</v>
      </c>
      <c r="C177" s="213"/>
    </row>
    <row r="178" spans="1:3" ht="26.4">
      <c r="A178" s="410" t="s">
        <v>454</v>
      </c>
      <c r="B178" s="396" t="s">
        <v>455</v>
      </c>
      <c r="C178" s="213"/>
    </row>
    <row r="179" spans="1:3" ht="26.4">
      <c r="A179" s="410" t="s">
        <v>456</v>
      </c>
      <c r="B179" s="396" t="s">
        <v>457</v>
      </c>
      <c r="C179" s="213"/>
    </row>
    <row r="180" spans="1:3" ht="13.2">
      <c r="A180" s="109"/>
      <c r="B180" s="214"/>
      <c r="C180" s="213"/>
    </row>
    <row r="181" spans="1:3" ht="13.2">
      <c r="A181" s="109"/>
      <c r="B181" s="214"/>
      <c r="C181" s="213"/>
    </row>
    <row r="182" spans="1:3" ht="13.2">
      <c r="A182" s="109"/>
      <c r="B182" s="214"/>
      <c r="C182" s="213"/>
    </row>
    <row r="183" spans="1:3" ht="13.2" hidden="1">
      <c r="A183" s="24"/>
      <c r="B183" s="25"/>
    </row>
    <row r="184" spans="1:3" ht="13.2" hidden="1">
      <c r="A184" s="24"/>
      <c r="B184" s="25"/>
    </row>
    <row r="185" spans="1:3" ht="13.2" hidden="1">
      <c r="A185" s="24"/>
      <c r="B185" s="25"/>
    </row>
    <row r="186" spans="1:3" ht="13.2" hidden="1">
      <c r="A186" s="24"/>
      <c r="B186" s="25"/>
    </row>
    <row r="187" spans="1:3" ht="13.2" hidden="1">
      <c r="A187" s="24"/>
      <c r="B187" s="25"/>
    </row>
    <row r="188" spans="1:3" ht="13.2" hidden="1">
      <c r="A188" s="24"/>
      <c r="B188" s="25"/>
    </row>
    <row r="189" spans="1:3" ht="13.2" hidden="1">
      <c r="A189" s="24"/>
      <c r="B189" s="25"/>
    </row>
    <row r="190" spans="1:3" ht="13.2" hidden="1">
      <c r="A190" s="24"/>
      <c r="B190" s="25"/>
    </row>
    <row r="191" spans="1:3" ht="13.2" hidden="1">
      <c r="A191" s="24"/>
      <c r="B191" s="25"/>
    </row>
    <row r="192" spans="1:3" ht="13.2" hidden="1">
      <c r="A192" s="24"/>
      <c r="B192" s="25"/>
    </row>
    <row r="193" spans="1:2" ht="13.2" hidden="1">
      <c r="A193" s="24"/>
      <c r="B193" s="25"/>
    </row>
    <row r="194" spans="1:2" ht="13.2" hidden="1">
      <c r="A194" s="24"/>
      <c r="B194" s="25"/>
    </row>
    <row r="195" spans="1:2" ht="13.2" hidden="1">
      <c r="A195" s="24"/>
      <c r="B195" s="25"/>
    </row>
    <row r="196" spans="1:2" ht="13.2" hidden="1">
      <c r="A196" s="24"/>
      <c r="B196" s="25"/>
    </row>
    <row r="197" spans="1:2" ht="13.2" hidden="1">
      <c r="A197" s="24"/>
      <c r="B197" s="25"/>
    </row>
    <row r="198" spans="1:2" ht="13.2" hidden="1">
      <c r="A198" s="24"/>
      <c r="B198" s="25"/>
    </row>
    <row r="199" spans="1:2" ht="13.2" hidden="1">
      <c r="A199" s="24"/>
      <c r="B199" s="25"/>
    </row>
    <row r="200" spans="1:2" ht="13.2" hidden="1">
      <c r="A200" s="24"/>
      <c r="B200" s="25"/>
    </row>
    <row r="201" spans="1:2" ht="13.2" hidden="1">
      <c r="A201" s="24"/>
      <c r="B201" s="25"/>
    </row>
    <row r="202" spans="1:2" ht="13.2" hidden="1">
      <c r="A202" s="24"/>
      <c r="B202" s="25"/>
    </row>
    <row r="203" spans="1:2" ht="13.2" hidden="1">
      <c r="A203" s="24"/>
      <c r="B203" s="25"/>
    </row>
    <row r="204" spans="1:2" ht="13.2" hidden="1">
      <c r="A204" s="24"/>
      <c r="B204" s="25"/>
    </row>
    <row r="205" spans="1:2" ht="13.2" hidden="1">
      <c r="A205" s="24"/>
      <c r="B205" s="25"/>
    </row>
    <row r="206" spans="1:2" ht="13.2" hidden="1">
      <c r="A206" s="24"/>
      <c r="B206" s="25"/>
    </row>
    <row r="207" spans="1:2" ht="13.2" hidden="1">
      <c r="A207" s="24"/>
      <c r="B207" s="25"/>
    </row>
    <row r="208" spans="1:2" ht="13.2" hidden="1">
      <c r="A208" s="24"/>
      <c r="B208" s="25"/>
    </row>
    <row r="209" spans="1:2" ht="13.2" hidden="1">
      <c r="A209" s="24"/>
      <c r="B209" s="25"/>
    </row>
    <row r="210" spans="1:2" ht="13.2" hidden="1">
      <c r="A210" s="24"/>
      <c r="B210" s="25"/>
    </row>
    <row r="211" spans="1:2" ht="13.2" hidden="1">
      <c r="A211" s="24"/>
      <c r="B211" s="25"/>
    </row>
    <row r="212" spans="1:2" ht="13.2" hidden="1">
      <c r="A212" s="24"/>
      <c r="B212" s="25"/>
    </row>
    <row r="213" spans="1:2" ht="13.2" hidden="1">
      <c r="A213" s="24"/>
      <c r="B213" s="25"/>
    </row>
    <row r="214" spans="1:2" ht="13.2" hidden="1">
      <c r="A214" s="24"/>
      <c r="B214" s="25"/>
    </row>
    <row r="215" spans="1:2" ht="13.2" hidden="1">
      <c r="A215" s="24"/>
      <c r="B215" s="25"/>
    </row>
    <row r="216" spans="1:2" ht="13.2" hidden="1">
      <c r="A216" s="24"/>
      <c r="B216" s="25"/>
    </row>
    <row r="217" spans="1:2" ht="13.2" hidden="1">
      <c r="A217" s="24"/>
      <c r="B217" s="25"/>
    </row>
    <row r="218" spans="1:2" ht="13.2" hidden="1">
      <c r="A218" s="24"/>
      <c r="B218" s="25"/>
    </row>
    <row r="219" spans="1:2" ht="13.2" hidden="1">
      <c r="A219" s="24"/>
      <c r="B219" s="25"/>
    </row>
    <row r="220" spans="1:2" ht="13.2" hidden="1">
      <c r="A220" s="24"/>
      <c r="B220" s="25"/>
    </row>
    <row r="221" spans="1:2" ht="13.2" hidden="1">
      <c r="A221" s="24"/>
      <c r="B221" s="25"/>
    </row>
    <row r="222" spans="1:2" ht="13.2" hidden="1">
      <c r="A222" s="24"/>
      <c r="B222" s="25"/>
    </row>
    <row r="223" spans="1:2" ht="13.2" hidden="1">
      <c r="A223" s="24"/>
      <c r="B223" s="25"/>
    </row>
    <row r="224" spans="1:2" ht="13.2" hidden="1">
      <c r="A224" s="24"/>
      <c r="B224" s="25"/>
    </row>
    <row r="225" spans="1:2" ht="13.2" hidden="1">
      <c r="A225" s="24"/>
      <c r="B225" s="25"/>
    </row>
    <row r="226" spans="1:2" ht="13.2" hidden="1">
      <c r="A226" s="24"/>
      <c r="B226" s="25"/>
    </row>
    <row r="227" spans="1:2" ht="13.2" hidden="1">
      <c r="A227" s="24"/>
      <c r="B227" s="25"/>
    </row>
    <row r="228" spans="1:2" ht="13.2" hidden="1">
      <c r="A228" s="24"/>
      <c r="B228" s="25"/>
    </row>
    <row r="229" spans="1:2" ht="13.2" hidden="1">
      <c r="A229" s="24"/>
      <c r="B229" s="25"/>
    </row>
    <row r="230" spans="1:2" ht="13.2" hidden="1">
      <c r="A230" s="24"/>
      <c r="B230" s="25"/>
    </row>
    <row r="231" spans="1:2" ht="13.2" hidden="1">
      <c r="A231" s="24"/>
      <c r="B231" s="25"/>
    </row>
    <row r="232" spans="1:2" ht="13.2" hidden="1">
      <c r="A232" s="24"/>
      <c r="B232" s="25"/>
    </row>
    <row r="233" spans="1:2" ht="13.2" hidden="1">
      <c r="A233" s="24"/>
      <c r="B233" s="25"/>
    </row>
    <row r="234" spans="1:2" ht="13.2" hidden="1">
      <c r="A234" s="24"/>
      <c r="B234" s="25"/>
    </row>
    <row r="235" spans="1:2" ht="13.2" hidden="1">
      <c r="A235" s="24"/>
      <c r="B235" s="25"/>
    </row>
    <row r="236" spans="1:2" ht="13.2" hidden="1">
      <c r="A236" s="24"/>
      <c r="B236" s="25"/>
    </row>
    <row r="237" spans="1:2" ht="13.2" hidden="1">
      <c r="A237" s="24"/>
      <c r="B237" s="25"/>
    </row>
    <row r="238" spans="1:2" ht="13.2" hidden="1">
      <c r="A238" s="24"/>
      <c r="B238" s="25"/>
    </row>
    <row r="239" spans="1:2" ht="13.2" hidden="1">
      <c r="A239" s="24"/>
      <c r="B239" s="25"/>
    </row>
    <row r="240" spans="1:2" ht="13.2" hidden="1">
      <c r="A240" s="24"/>
      <c r="B240" s="25"/>
    </row>
    <row r="241" spans="1:2" ht="13.2" hidden="1">
      <c r="A241" s="24"/>
      <c r="B241" s="25"/>
    </row>
    <row r="242" spans="1:2" ht="13.2" hidden="1">
      <c r="A242" s="24"/>
      <c r="B242" s="25"/>
    </row>
    <row r="243" spans="1:2" ht="13.2" hidden="1">
      <c r="A243" s="24"/>
      <c r="B243" s="25"/>
    </row>
    <row r="244" spans="1:2" ht="13.2" hidden="1">
      <c r="A244" s="24"/>
      <c r="B244" s="25"/>
    </row>
    <row r="245" spans="1:2" ht="13.2" hidden="1">
      <c r="A245" s="24"/>
      <c r="B245" s="25"/>
    </row>
    <row r="246" spans="1:2" ht="13.2" hidden="1">
      <c r="A246" s="24"/>
      <c r="B246" s="25"/>
    </row>
    <row r="247" spans="1:2" ht="13.2" hidden="1">
      <c r="A247" s="24"/>
      <c r="B247" s="25"/>
    </row>
    <row r="248" spans="1:2" ht="13.2" hidden="1">
      <c r="A248" s="24"/>
      <c r="B248" s="25"/>
    </row>
    <row r="249" spans="1:2" ht="13.2" hidden="1">
      <c r="A249" s="24"/>
      <c r="B249" s="25"/>
    </row>
    <row r="250" spans="1:2" ht="13.2" hidden="1">
      <c r="A250" s="24"/>
      <c r="B250" s="25"/>
    </row>
    <row r="251" spans="1:2" ht="13.2" hidden="1">
      <c r="A251" s="24"/>
      <c r="B251" s="25"/>
    </row>
    <row r="252" spans="1:2" ht="13.2" hidden="1">
      <c r="A252" s="24"/>
      <c r="B252" s="25"/>
    </row>
    <row r="253" spans="1:2" ht="13.2" hidden="1">
      <c r="A253" s="24"/>
      <c r="B253" s="25"/>
    </row>
    <row r="254" spans="1:2" ht="13.2" hidden="1">
      <c r="A254" s="24"/>
      <c r="B254" s="25"/>
    </row>
    <row r="255" spans="1:2" ht="13.2" hidden="1">
      <c r="A255" s="24"/>
      <c r="B255" s="25"/>
    </row>
    <row r="256" spans="1:2" ht="13.2" hidden="1">
      <c r="A256" s="24"/>
      <c r="B256" s="25"/>
    </row>
    <row r="257" spans="1:2" ht="13.2" hidden="1">
      <c r="A257" s="24"/>
      <c r="B257" s="25"/>
    </row>
    <row r="258" spans="1:2" ht="13.2" hidden="1">
      <c r="A258" s="24"/>
      <c r="B258" s="25"/>
    </row>
    <row r="259" spans="1:2" ht="13.2" hidden="1">
      <c r="A259" s="24"/>
      <c r="B259" s="25"/>
    </row>
    <row r="260" spans="1:2" ht="13.2" hidden="1">
      <c r="A260" s="24"/>
      <c r="B260" s="25"/>
    </row>
    <row r="261" spans="1:2" ht="13.2" hidden="1">
      <c r="A261" s="24"/>
      <c r="B261" s="25"/>
    </row>
    <row r="262" spans="1:2" ht="13.2" hidden="1">
      <c r="A262" s="24"/>
      <c r="B262" s="25"/>
    </row>
    <row r="263" spans="1:2" ht="13.2" hidden="1">
      <c r="A263" s="24"/>
      <c r="B263" s="25"/>
    </row>
    <row r="264" spans="1:2" ht="13.2" hidden="1">
      <c r="A264" s="24"/>
      <c r="B264" s="25"/>
    </row>
    <row r="265" spans="1:2" ht="13.2" hidden="1">
      <c r="A265" s="24"/>
      <c r="B265" s="25"/>
    </row>
    <row r="266" spans="1:2" ht="13.2" hidden="1">
      <c r="A266" s="24"/>
      <c r="B266" s="25"/>
    </row>
    <row r="267" spans="1:2" ht="13.2" hidden="1">
      <c r="A267" s="24"/>
      <c r="B267" s="25"/>
    </row>
    <row r="268" spans="1:2" ht="13.2" hidden="1">
      <c r="A268" s="24"/>
      <c r="B268" s="25"/>
    </row>
    <row r="269" spans="1:2" ht="13.2" hidden="1">
      <c r="A269" s="24"/>
      <c r="B269" s="25"/>
    </row>
    <row r="270" spans="1:2" ht="13.2" hidden="1">
      <c r="A270" s="24"/>
      <c r="B270" s="25"/>
    </row>
    <row r="271" spans="1:2" ht="13.2" hidden="1">
      <c r="A271" s="24"/>
      <c r="B271" s="25"/>
    </row>
    <row r="272" spans="1:2" ht="13.2" hidden="1">
      <c r="A272" s="24"/>
      <c r="B272" s="25"/>
    </row>
    <row r="273" spans="1:2" ht="13.2" hidden="1">
      <c r="A273" s="24"/>
      <c r="B273" s="25"/>
    </row>
    <row r="274" spans="1:2" ht="13.2" hidden="1">
      <c r="A274" s="24"/>
      <c r="B274" s="25"/>
    </row>
    <row r="275" spans="1:2" ht="13.2" hidden="1">
      <c r="A275" s="24"/>
      <c r="B275" s="25"/>
    </row>
    <row r="276" spans="1:2" ht="13.2" hidden="1">
      <c r="A276" s="24"/>
      <c r="B276" s="25"/>
    </row>
    <row r="277" spans="1:2" ht="13.2" hidden="1">
      <c r="A277" s="24"/>
      <c r="B277" s="25"/>
    </row>
    <row r="278" spans="1:2" ht="13.2" hidden="1">
      <c r="A278" s="24"/>
      <c r="B278" s="25"/>
    </row>
    <row r="279" spans="1:2" ht="13.2" hidden="1">
      <c r="A279" s="24"/>
      <c r="B279" s="25"/>
    </row>
    <row r="280" spans="1:2" ht="13.2" hidden="1">
      <c r="A280" s="24"/>
      <c r="B280" s="25"/>
    </row>
    <row r="281" spans="1:2" ht="13.2" hidden="1">
      <c r="A281" s="24"/>
      <c r="B281" s="25"/>
    </row>
    <row r="282" spans="1:2" ht="13.2" hidden="1">
      <c r="A282" s="24"/>
      <c r="B282" s="25"/>
    </row>
    <row r="283" spans="1:2" ht="13.2" hidden="1">
      <c r="A283" s="24"/>
      <c r="B283" s="25"/>
    </row>
    <row r="284" spans="1:2" ht="13.2" hidden="1">
      <c r="A284" s="24"/>
      <c r="B284" s="25"/>
    </row>
    <row r="285" spans="1:2" ht="13.2" hidden="1">
      <c r="A285" s="24"/>
      <c r="B285" s="25"/>
    </row>
    <row r="286" spans="1:2" ht="13.2" hidden="1">
      <c r="A286" s="24"/>
      <c r="B286" s="25"/>
    </row>
    <row r="287" spans="1:2" ht="13.2" hidden="1">
      <c r="A287" s="24"/>
      <c r="B287" s="25"/>
    </row>
    <row r="288" spans="1:2" ht="13.2" hidden="1">
      <c r="A288" s="24"/>
      <c r="B288" s="25"/>
    </row>
    <row r="289" spans="1:2" ht="13.2" hidden="1">
      <c r="A289" s="24"/>
      <c r="B289" s="25"/>
    </row>
    <row r="290" spans="1:2" ht="13.2" hidden="1">
      <c r="A290" s="24"/>
      <c r="B290" s="25"/>
    </row>
    <row r="291" spans="1:2" ht="13.2" hidden="1">
      <c r="A291" s="24"/>
      <c r="B291" s="25"/>
    </row>
    <row r="292" spans="1:2" ht="13.2" hidden="1">
      <c r="A292" s="24"/>
      <c r="B292" s="25"/>
    </row>
    <row r="293" spans="1:2" ht="13.2" hidden="1">
      <c r="A293" s="24"/>
      <c r="B293" s="25"/>
    </row>
    <row r="294" spans="1:2" ht="13.2" hidden="1">
      <c r="A294" s="24"/>
      <c r="B294" s="25"/>
    </row>
    <row r="295" spans="1:2" ht="13.2" hidden="1">
      <c r="A295" s="24"/>
      <c r="B295" s="25"/>
    </row>
    <row r="296" spans="1:2" ht="13.2" hidden="1">
      <c r="A296" s="24"/>
      <c r="B296" s="25"/>
    </row>
    <row r="297" spans="1:2" ht="13.2" hidden="1">
      <c r="A297" s="24"/>
      <c r="B297" s="25"/>
    </row>
    <row r="298" spans="1:2" ht="13.2" hidden="1">
      <c r="A298" s="24"/>
      <c r="B298" s="25"/>
    </row>
    <row r="299" spans="1:2" ht="13.2" hidden="1">
      <c r="A299" s="24"/>
      <c r="B299" s="25"/>
    </row>
    <row r="300" spans="1:2" ht="13.2" hidden="1">
      <c r="A300" s="24"/>
      <c r="B300" s="25"/>
    </row>
    <row r="301" spans="1:2" ht="13.2" hidden="1">
      <c r="A301" s="24"/>
      <c r="B301" s="25"/>
    </row>
    <row r="302" spans="1:2" ht="13.2" hidden="1">
      <c r="A302" s="24"/>
      <c r="B302" s="25"/>
    </row>
    <row r="303" spans="1:2" ht="13.2" hidden="1">
      <c r="A303" s="24"/>
      <c r="B303" s="25"/>
    </row>
    <row r="304" spans="1:2" ht="13.2" hidden="1">
      <c r="A304" s="24"/>
      <c r="B304" s="25"/>
    </row>
    <row r="305" spans="1:2" ht="13.2" hidden="1">
      <c r="A305" s="24"/>
      <c r="B305" s="25"/>
    </row>
    <row r="306" spans="1:2" ht="13.2" hidden="1">
      <c r="A306" s="24"/>
      <c r="B306" s="25"/>
    </row>
    <row r="307" spans="1:2" ht="13.2" hidden="1">
      <c r="A307" s="24"/>
      <c r="B307" s="25"/>
    </row>
    <row r="308" spans="1:2" ht="13.2" hidden="1">
      <c r="A308" s="24"/>
      <c r="B308" s="25"/>
    </row>
    <row r="309" spans="1:2" ht="13.2" hidden="1">
      <c r="A309" s="24"/>
      <c r="B309" s="25"/>
    </row>
    <row r="310" spans="1:2" ht="13.2" hidden="1">
      <c r="A310" s="24"/>
      <c r="B310" s="25"/>
    </row>
    <row r="311" spans="1:2" ht="13.2" hidden="1">
      <c r="A311" s="24"/>
      <c r="B311" s="25"/>
    </row>
    <row r="312" spans="1:2" ht="13.2" hidden="1">
      <c r="A312" s="24"/>
      <c r="B312" s="25"/>
    </row>
    <row r="313" spans="1:2" ht="13.2" hidden="1">
      <c r="A313" s="24"/>
      <c r="B313" s="25"/>
    </row>
    <row r="314" spans="1:2" ht="13.2" hidden="1">
      <c r="A314" s="24"/>
      <c r="B314" s="25"/>
    </row>
    <row r="315" spans="1:2" ht="13.2" hidden="1">
      <c r="A315" s="24"/>
      <c r="B315" s="25"/>
    </row>
    <row r="316" spans="1:2" ht="13.2" hidden="1">
      <c r="A316" s="24"/>
      <c r="B316" s="25"/>
    </row>
    <row r="317" spans="1:2" ht="13.2" hidden="1">
      <c r="A317" s="24"/>
      <c r="B317" s="25"/>
    </row>
    <row r="318" spans="1:2" ht="13.2" hidden="1">
      <c r="A318" s="24"/>
      <c r="B318" s="25"/>
    </row>
    <row r="319" spans="1:2" ht="13.2" hidden="1">
      <c r="A319" s="24"/>
      <c r="B319" s="25"/>
    </row>
    <row r="320" spans="1:2" ht="13.2" hidden="1">
      <c r="A320" s="24"/>
      <c r="B320" s="25"/>
    </row>
    <row r="321" spans="1:2" ht="13.2" hidden="1">
      <c r="A321" s="24"/>
      <c r="B321" s="25"/>
    </row>
    <row r="322" spans="1:2" ht="13.2" hidden="1">
      <c r="A322" s="24"/>
      <c r="B322" s="25"/>
    </row>
    <row r="323" spans="1:2" ht="13.2" hidden="1">
      <c r="A323" s="24"/>
      <c r="B323" s="25"/>
    </row>
    <row r="324" spans="1:2" ht="13.2" hidden="1">
      <c r="A324" s="24"/>
      <c r="B324" s="25"/>
    </row>
    <row r="325" spans="1:2" ht="13.2" hidden="1">
      <c r="A325" s="24"/>
      <c r="B325" s="25"/>
    </row>
    <row r="326" spans="1:2" ht="13.2" hidden="1">
      <c r="A326" s="24"/>
      <c r="B326" s="25"/>
    </row>
    <row r="327" spans="1:2" ht="13.2" hidden="1">
      <c r="A327" s="24"/>
      <c r="B327" s="25"/>
    </row>
    <row r="328" spans="1:2" ht="13.2" hidden="1">
      <c r="A328" s="24"/>
      <c r="B328" s="25"/>
    </row>
    <row r="329" spans="1:2" ht="13.2" hidden="1">
      <c r="A329" s="24"/>
      <c r="B329" s="25"/>
    </row>
    <row r="330" spans="1:2" ht="13.2" hidden="1">
      <c r="A330" s="24"/>
      <c r="B330" s="25"/>
    </row>
    <row r="331" spans="1:2" ht="13.2" hidden="1">
      <c r="A331" s="24"/>
      <c r="B331" s="25"/>
    </row>
    <row r="332" spans="1:2" ht="13.2" hidden="1">
      <c r="A332" s="24"/>
      <c r="B332" s="25"/>
    </row>
    <row r="333" spans="1:2" ht="13.2" hidden="1">
      <c r="A333" s="24"/>
      <c r="B333" s="25"/>
    </row>
    <row r="334" spans="1:2" ht="13.2" hidden="1">
      <c r="A334" s="24"/>
      <c r="B334" s="25"/>
    </row>
    <row r="335" spans="1:2" ht="13.2" hidden="1">
      <c r="A335" s="24"/>
      <c r="B335" s="25"/>
    </row>
    <row r="336" spans="1:2" ht="13.2" hidden="1">
      <c r="A336" s="24"/>
      <c r="B336" s="25"/>
    </row>
    <row r="337" spans="1:2" ht="13.2" hidden="1">
      <c r="A337" s="24"/>
      <c r="B337" s="25"/>
    </row>
    <row r="338" spans="1:2" ht="13.2" hidden="1">
      <c r="A338" s="24"/>
      <c r="B338" s="25"/>
    </row>
    <row r="339" spans="1:2" ht="13.2" hidden="1">
      <c r="A339" s="24"/>
      <c r="B339" s="25"/>
    </row>
    <row r="340" spans="1:2" ht="13.2" hidden="1">
      <c r="A340" s="24"/>
      <c r="B340" s="25"/>
    </row>
    <row r="341" spans="1:2" ht="13.2" hidden="1">
      <c r="A341" s="24"/>
      <c r="B341" s="25"/>
    </row>
    <row r="342" spans="1:2" ht="13.2" hidden="1">
      <c r="A342" s="24"/>
      <c r="B342" s="25"/>
    </row>
    <row r="343" spans="1:2" ht="13.2" hidden="1">
      <c r="A343" s="24"/>
      <c r="B343" s="25"/>
    </row>
    <row r="344" spans="1:2" ht="13.2" hidden="1">
      <c r="A344" s="24"/>
      <c r="B344" s="25"/>
    </row>
    <row r="345" spans="1:2" ht="13.2" hidden="1">
      <c r="A345" s="24"/>
      <c r="B345" s="25"/>
    </row>
    <row r="346" spans="1:2" ht="13.2" hidden="1">
      <c r="A346" s="24"/>
      <c r="B346" s="25"/>
    </row>
    <row r="347" spans="1:2" ht="13.2" hidden="1">
      <c r="A347" s="24"/>
      <c r="B347" s="25"/>
    </row>
    <row r="348" spans="1:2" ht="13.2" hidden="1">
      <c r="A348" s="24"/>
      <c r="B348" s="25"/>
    </row>
    <row r="349" spans="1:2" ht="13.2" hidden="1">
      <c r="A349" s="24"/>
      <c r="B349" s="25"/>
    </row>
    <row r="350" spans="1:2" ht="13.2" hidden="1">
      <c r="A350" s="24"/>
      <c r="B350" s="25"/>
    </row>
    <row r="351" spans="1:2" ht="13.2" hidden="1">
      <c r="A351" s="24"/>
      <c r="B351" s="25"/>
    </row>
    <row r="352" spans="1:2" ht="13.2" hidden="1">
      <c r="A352" s="24"/>
      <c r="B352" s="25"/>
    </row>
    <row r="353" spans="1:2" ht="13.2" hidden="1">
      <c r="A353" s="24"/>
      <c r="B353" s="25"/>
    </row>
    <row r="354" spans="1:2" ht="13.2" hidden="1">
      <c r="A354" s="24"/>
      <c r="B354" s="25"/>
    </row>
    <row r="355" spans="1:2" ht="13.2" hidden="1">
      <c r="A355" s="24"/>
      <c r="B355" s="25"/>
    </row>
    <row r="356" spans="1:2" ht="13.2" hidden="1">
      <c r="A356" s="24"/>
      <c r="B356" s="25"/>
    </row>
    <row r="357" spans="1:2" ht="13.2" hidden="1">
      <c r="A357" s="24"/>
      <c r="B357" s="25"/>
    </row>
    <row r="358" spans="1:2" ht="13.2" hidden="1">
      <c r="A358" s="24"/>
      <c r="B358" s="25"/>
    </row>
    <row r="359" spans="1:2" ht="13.2" hidden="1">
      <c r="A359" s="24"/>
      <c r="B359" s="25"/>
    </row>
    <row r="360" spans="1:2" ht="13.2" hidden="1">
      <c r="A360" s="24"/>
      <c r="B360" s="25"/>
    </row>
    <row r="361" spans="1:2" ht="13.2" hidden="1">
      <c r="A361" s="24"/>
      <c r="B361" s="25"/>
    </row>
    <row r="362" spans="1:2" ht="13.2" hidden="1">
      <c r="A362" s="24"/>
      <c r="B362" s="25"/>
    </row>
    <row r="363" spans="1:2" ht="13.2" hidden="1">
      <c r="A363" s="24"/>
      <c r="B363" s="25"/>
    </row>
    <row r="364" spans="1:2" ht="13.2" hidden="1">
      <c r="A364" s="24"/>
      <c r="B364" s="25"/>
    </row>
    <row r="365" spans="1:2" ht="13.2" hidden="1">
      <c r="A365" s="24"/>
      <c r="B365" s="25"/>
    </row>
    <row r="366" spans="1:2" ht="13.2" hidden="1">
      <c r="A366" s="24"/>
      <c r="B366" s="25"/>
    </row>
    <row r="367" spans="1:2" ht="13.2" hidden="1">
      <c r="A367" s="24"/>
      <c r="B367" s="25"/>
    </row>
    <row r="368" spans="1:2" ht="13.2" hidden="1">
      <c r="A368" s="24"/>
      <c r="B368" s="25"/>
    </row>
    <row r="369" spans="1:2" ht="13.2" hidden="1">
      <c r="A369" s="24"/>
      <c r="B369" s="25"/>
    </row>
    <row r="370" spans="1:2" ht="13.2" hidden="1">
      <c r="A370" s="24"/>
      <c r="B370" s="25"/>
    </row>
    <row r="371" spans="1:2" ht="13.2" hidden="1">
      <c r="A371" s="24"/>
      <c r="B371" s="25"/>
    </row>
    <row r="372" spans="1:2" ht="13.2" hidden="1">
      <c r="A372" s="24"/>
      <c r="B372" s="25"/>
    </row>
    <row r="373" spans="1:2" ht="13.2" hidden="1">
      <c r="A373" s="24"/>
      <c r="B373" s="25"/>
    </row>
    <row r="374" spans="1:2" ht="13.2" hidden="1">
      <c r="A374" s="24"/>
      <c r="B374" s="25"/>
    </row>
    <row r="375" spans="1:2" ht="13.2" hidden="1">
      <c r="A375" s="24"/>
      <c r="B375" s="25"/>
    </row>
    <row r="376" spans="1:2" ht="13.2" hidden="1">
      <c r="A376" s="24"/>
      <c r="B376" s="25"/>
    </row>
    <row r="377" spans="1:2" ht="13.2" hidden="1">
      <c r="A377" s="24"/>
      <c r="B377" s="25"/>
    </row>
    <row r="378" spans="1:2" ht="13.2" hidden="1">
      <c r="A378" s="24"/>
      <c r="B378" s="25"/>
    </row>
    <row r="379" spans="1:2" ht="13.2" hidden="1">
      <c r="A379" s="24"/>
      <c r="B379" s="25"/>
    </row>
    <row r="380" spans="1:2" ht="13.2" hidden="1">
      <c r="A380" s="24"/>
      <c r="B380" s="25"/>
    </row>
    <row r="381" spans="1:2" ht="13.2" hidden="1">
      <c r="A381" s="24"/>
      <c r="B381" s="25"/>
    </row>
    <row r="382" spans="1:2" ht="13.2" hidden="1">
      <c r="A382" s="24"/>
      <c r="B382" s="25"/>
    </row>
    <row r="383" spans="1:2" ht="13.2" hidden="1">
      <c r="A383" s="24"/>
      <c r="B383" s="25"/>
    </row>
    <row r="384" spans="1:2" ht="13.2" hidden="1">
      <c r="A384" s="24"/>
      <c r="B384" s="25"/>
    </row>
    <row r="385" spans="1:2" ht="13.2" hidden="1">
      <c r="A385" s="24"/>
      <c r="B385" s="25"/>
    </row>
    <row r="386" spans="1:2" ht="13.2" hidden="1">
      <c r="A386" s="24"/>
      <c r="B386" s="25"/>
    </row>
    <row r="387" spans="1:2" ht="13.2" hidden="1">
      <c r="A387" s="24"/>
      <c r="B387" s="25"/>
    </row>
    <row r="388" spans="1:2" ht="13.2" hidden="1">
      <c r="A388" s="24"/>
      <c r="B388" s="25"/>
    </row>
    <row r="389" spans="1:2" ht="13.2" hidden="1">
      <c r="A389" s="24"/>
      <c r="B389" s="25"/>
    </row>
    <row r="390" spans="1:2" ht="13.2" hidden="1">
      <c r="A390" s="24"/>
      <c r="B390" s="25"/>
    </row>
    <row r="391" spans="1:2" ht="13.2" hidden="1">
      <c r="A391" s="24"/>
      <c r="B391" s="25"/>
    </row>
    <row r="392" spans="1:2" ht="13.2" hidden="1">
      <c r="A392" s="24"/>
      <c r="B392" s="25"/>
    </row>
    <row r="393" spans="1:2" ht="13.2" hidden="1">
      <c r="A393" s="24"/>
      <c r="B393" s="25"/>
    </row>
    <row r="394" spans="1:2" ht="13.2" hidden="1">
      <c r="A394" s="24"/>
      <c r="B394" s="25"/>
    </row>
    <row r="395" spans="1:2" ht="13.2" hidden="1">
      <c r="A395" s="24"/>
      <c r="B395" s="25"/>
    </row>
    <row r="396" spans="1:2" ht="13.2" hidden="1">
      <c r="A396" s="24"/>
      <c r="B396" s="25"/>
    </row>
    <row r="397" spans="1:2" ht="13.2" hidden="1">
      <c r="A397" s="24"/>
      <c r="B397" s="25"/>
    </row>
    <row r="398" spans="1:2" ht="13.2" hidden="1">
      <c r="A398" s="24"/>
      <c r="B398" s="25"/>
    </row>
    <row r="399" spans="1:2" ht="13.2" hidden="1">
      <c r="A399" s="24"/>
      <c r="B399" s="25"/>
    </row>
    <row r="400" spans="1:2" ht="13.2" hidden="1">
      <c r="A400" s="24"/>
      <c r="B400" s="25"/>
    </row>
    <row r="401" spans="1:2" ht="13.2" hidden="1">
      <c r="A401" s="24"/>
      <c r="B401" s="25"/>
    </row>
    <row r="402" spans="1:2" ht="13.2" hidden="1">
      <c r="A402" s="24"/>
      <c r="B402" s="25"/>
    </row>
    <row r="403" spans="1:2" ht="13.2" hidden="1">
      <c r="A403" s="24"/>
      <c r="B403" s="25"/>
    </row>
    <row r="404" spans="1:2" ht="13.2" hidden="1">
      <c r="A404" s="24"/>
      <c r="B404" s="25"/>
    </row>
    <row r="405" spans="1:2" ht="13.2" hidden="1">
      <c r="A405" s="24"/>
      <c r="B405" s="25"/>
    </row>
    <row r="406" spans="1:2" ht="13.2" hidden="1">
      <c r="A406" s="24"/>
      <c r="B406" s="25"/>
    </row>
    <row r="407" spans="1:2" ht="13.2" hidden="1">
      <c r="A407" s="24"/>
      <c r="B407" s="25"/>
    </row>
    <row r="408" spans="1:2" ht="13.2" hidden="1">
      <c r="A408" s="24"/>
      <c r="B408" s="25"/>
    </row>
    <row r="409" spans="1:2" ht="13.2" hidden="1">
      <c r="A409" s="24"/>
      <c r="B409" s="25"/>
    </row>
    <row r="410" spans="1:2" ht="13.2" hidden="1">
      <c r="A410" s="24"/>
      <c r="B410" s="25"/>
    </row>
    <row r="411" spans="1:2" ht="13.2" hidden="1">
      <c r="A411" s="24"/>
      <c r="B411" s="25"/>
    </row>
    <row r="412" spans="1:2" ht="13.2" hidden="1">
      <c r="A412" s="24"/>
      <c r="B412" s="25"/>
    </row>
    <row r="413" spans="1:2" ht="13.2" hidden="1">
      <c r="A413" s="24"/>
      <c r="B413" s="25"/>
    </row>
    <row r="414" spans="1:2" ht="13.2" hidden="1">
      <c r="A414" s="24"/>
      <c r="B414" s="25"/>
    </row>
    <row r="415" spans="1:2" ht="13.2" hidden="1">
      <c r="A415" s="24"/>
      <c r="B415" s="25"/>
    </row>
    <row r="416" spans="1:2" ht="13.2" hidden="1">
      <c r="A416" s="24"/>
      <c r="B416" s="25"/>
    </row>
    <row r="417" spans="1:2" ht="13.2" hidden="1">
      <c r="A417" s="24"/>
      <c r="B417" s="25"/>
    </row>
    <row r="418" spans="1:2" ht="13.2" hidden="1">
      <c r="A418" s="24"/>
      <c r="B418" s="25"/>
    </row>
    <row r="419" spans="1:2" ht="13.2" hidden="1">
      <c r="A419" s="24"/>
      <c r="B419" s="25"/>
    </row>
    <row r="420" spans="1:2" ht="13.2" hidden="1">
      <c r="A420" s="24"/>
      <c r="B420" s="25"/>
    </row>
    <row r="421" spans="1:2" ht="13.2" hidden="1">
      <c r="A421" s="24"/>
      <c r="B421" s="25"/>
    </row>
    <row r="422" spans="1:2" ht="13.2" hidden="1">
      <c r="A422" s="24"/>
      <c r="B422" s="25"/>
    </row>
    <row r="423" spans="1:2" ht="13.2" hidden="1">
      <c r="A423" s="24"/>
      <c r="B423" s="25"/>
    </row>
    <row r="424" spans="1:2" ht="13.2" hidden="1">
      <c r="A424" s="24"/>
      <c r="B424" s="25"/>
    </row>
    <row r="425" spans="1:2" ht="13.2" hidden="1">
      <c r="A425" s="24"/>
      <c r="B425" s="25"/>
    </row>
    <row r="426" spans="1:2" ht="13.2" hidden="1">
      <c r="A426" s="24"/>
      <c r="B426" s="25"/>
    </row>
    <row r="427" spans="1:2" ht="13.2" hidden="1">
      <c r="A427" s="24"/>
      <c r="B427" s="25"/>
    </row>
    <row r="428" spans="1:2" ht="13.2" hidden="1">
      <c r="A428" s="24"/>
      <c r="B428" s="25"/>
    </row>
    <row r="429" spans="1:2" ht="13.2" hidden="1">
      <c r="A429" s="24"/>
      <c r="B429" s="25"/>
    </row>
    <row r="430" spans="1:2" ht="13.2" hidden="1">
      <c r="A430" s="24"/>
      <c r="B430" s="25"/>
    </row>
    <row r="431" spans="1:2" ht="13.2" hidden="1">
      <c r="A431" s="24"/>
      <c r="B431" s="25"/>
    </row>
    <row r="432" spans="1:2" ht="13.2" hidden="1">
      <c r="A432" s="24"/>
      <c r="B432" s="25"/>
    </row>
    <row r="433" spans="1:2" ht="13.2" hidden="1">
      <c r="A433" s="24"/>
      <c r="B433" s="25"/>
    </row>
    <row r="434" spans="1:2" ht="13.2" hidden="1">
      <c r="A434" s="24"/>
      <c r="B434" s="25"/>
    </row>
    <row r="435" spans="1:2" ht="13.2" hidden="1">
      <c r="A435" s="24"/>
      <c r="B435" s="25"/>
    </row>
    <row r="436" spans="1:2" ht="13.2" hidden="1">
      <c r="A436" s="24"/>
      <c r="B436" s="25"/>
    </row>
    <row r="437" spans="1:2" ht="13.2" hidden="1">
      <c r="A437" s="24"/>
      <c r="B437" s="25"/>
    </row>
    <row r="438" spans="1:2" ht="13.2" hidden="1">
      <c r="A438" s="24"/>
      <c r="B438" s="25"/>
    </row>
    <row r="439" spans="1:2" ht="13.2" hidden="1">
      <c r="A439" s="24"/>
      <c r="B439" s="25"/>
    </row>
    <row r="440" spans="1:2" ht="13.2" hidden="1">
      <c r="A440" s="24"/>
      <c r="B440" s="25"/>
    </row>
    <row r="441" spans="1:2" ht="13.2" hidden="1">
      <c r="A441" s="24"/>
      <c r="B441" s="25"/>
    </row>
    <row r="442" spans="1:2" ht="13.2" hidden="1">
      <c r="A442" s="24"/>
      <c r="B442" s="25"/>
    </row>
    <row r="443" spans="1:2" ht="13.2" hidden="1">
      <c r="A443" s="24"/>
      <c r="B443" s="25"/>
    </row>
    <row r="444" spans="1:2" ht="13.2" hidden="1">
      <c r="A444" s="24"/>
      <c r="B444" s="25"/>
    </row>
    <row r="445" spans="1:2" ht="13.2" hidden="1">
      <c r="A445" s="24"/>
      <c r="B445" s="25"/>
    </row>
    <row r="446" spans="1:2" ht="13.2" hidden="1">
      <c r="A446" s="24"/>
      <c r="B446" s="25"/>
    </row>
    <row r="447" spans="1:2" ht="13.2" hidden="1">
      <c r="A447" s="24"/>
      <c r="B447" s="25"/>
    </row>
    <row r="448" spans="1:2" ht="13.2" hidden="1">
      <c r="A448" s="24"/>
      <c r="B448" s="25"/>
    </row>
    <row r="449" spans="1:2" ht="13.2" hidden="1">
      <c r="A449" s="24"/>
      <c r="B449" s="25"/>
    </row>
    <row r="450" spans="1:2" ht="13.2" hidden="1">
      <c r="A450" s="24"/>
      <c r="B450" s="25"/>
    </row>
    <row r="451" spans="1:2" ht="13.2" hidden="1">
      <c r="A451" s="24"/>
      <c r="B451" s="25"/>
    </row>
    <row r="452" spans="1:2" ht="13.2" hidden="1">
      <c r="A452" s="24"/>
      <c r="B452" s="25"/>
    </row>
    <row r="453" spans="1:2" ht="13.2" hidden="1">
      <c r="A453" s="24"/>
      <c r="B453" s="25"/>
    </row>
    <row r="454" spans="1:2" ht="13.2" hidden="1">
      <c r="A454" s="24"/>
      <c r="B454" s="25"/>
    </row>
    <row r="455" spans="1:2" ht="13.2" hidden="1">
      <c r="A455" s="24"/>
      <c r="B455" s="25"/>
    </row>
    <row r="456" spans="1:2" ht="13.2" hidden="1">
      <c r="A456" s="24"/>
      <c r="B456" s="25"/>
    </row>
    <row r="457" spans="1:2" ht="13.2" hidden="1">
      <c r="A457" s="24"/>
      <c r="B457" s="25"/>
    </row>
    <row r="458" spans="1:2" ht="13.2" hidden="1">
      <c r="A458" s="24"/>
      <c r="B458" s="25"/>
    </row>
    <row r="459" spans="1:2" ht="13.2" hidden="1">
      <c r="A459" s="24"/>
      <c r="B459" s="25"/>
    </row>
    <row r="460" spans="1:2" ht="13.2" hidden="1">
      <c r="A460" s="24"/>
      <c r="B460" s="25"/>
    </row>
    <row r="461" spans="1:2" ht="13.2" hidden="1">
      <c r="A461" s="24"/>
      <c r="B461" s="25"/>
    </row>
    <row r="462" spans="1:2" ht="13.2" hidden="1">
      <c r="A462" s="24"/>
      <c r="B462" s="25"/>
    </row>
    <row r="463" spans="1:2" ht="13.2" hidden="1">
      <c r="A463" s="24"/>
      <c r="B463" s="25"/>
    </row>
    <row r="464" spans="1:2" ht="13.2" hidden="1">
      <c r="A464" s="24"/>
      <c r="B464" s="25"/>
    </row>
    <row r="465" spans="1:2" ht="13.2" hidden="1">
      <c r="A465" s="24"/>
      <c r="B465" s="25"/>
    </row>
    <row r="466" spans="1:2" ht="13.2" hidden="1">
      <c r="A466" s="24"/>
      <c r="B466" s="25"/>
    </row>
    <row r="467" spans="1:2" ht="13.2" hidden="1">
      <c r="A467" s="24"/>
      <c r="B467" s="25"/>
    </row>
    <row r="468" spans="1:2" ht="13.2" hidden="1">
      <c r="A468" s="24"/>
      <c r="B468" s="25"/>
    </row>
    <row r="469" spans="1:2" ht="13.2" hidden="1">
      <c r="A469" s="24"/>
      <c r="B469" s="25"/>
    </row>
    <row r="470" spans="1:2" ht="13.2" hidden="1">
      <c r="A470" s="24"/>
      <c r="B470" s="25"/>
    </row>
    <row r="471" spans="1:2" ht="13.2" hidden="1">
      <c r="A471" s="24"/>
      <c r="B471" s="25"/>
    </row>
    <row r="472" spans="1:2" ht="13.2" hidden="1">
      <c r="A472" s="24"/>
      <c r="B472" s="25"/>
    </row>
    <row r="473" spans="1:2" ht="13.2" hidden="1">
      <c r="A473" s="24"/>
      <c r="B473" s="25"/>
    </row>
    <row r="474" spans="1:2" ht="13.2" hidden="1">
      <c r="A474" s="24"/>
      <c r="B474" s="25"/>
    </row>
    <row r="475" spans="1:2" ht="13.2" hidden="1">
      <c r="A475" s="24"/>
      <c r="B475" s="25"/>
    </row>
    <row r="476" spans="1:2" ht="13.2" hidden="1">
      <c r="A476" s="24"/>
      <c r="B476" s="25"/>
    </row>
    <row r="477" spans="1:2" ht="13.2" hidden="1">
      <c r="A477" s="24"/>
      <c r="B477" s="25"/>
    </row>
    <row r="478" spans="1:2" ht="13.2" hidden="1">
      <c r="A478" s="24"/>
      <c r="B478" s="25"/>
    </row>
    <row r="479" spans="1:2" ht="13.2" hidden="1">
      <c r="A479" s="24"/>
      <c r="B479" s="25"/>
    </row>
    <row r="480" spans="1:2" ht="13.2" hidden="1">
      <c r="A480" s="24"/>
      <c r="B480" s="25"/>
    </row>
    <row r="481" spans="1:2" ht="13.2" hidden="1">
      <c r="A481" s="24"/>
      <c r="B481" s="25"/>
    </row>
    <row r="482" spans="1:2" ht="13.2" hidden="1">
      <c r="A482" s="24"/>
      <c r="B482" s="25"/>
    </row>
    <row r="483" spans="1:2" ht="13.2" hidden="1">
      <c r="A483" s="24"/>
      <c r="B483" s="25"/>
    </row>
    <row r="484" spans="1:2" ht="13.2" hidden="1">
      <c r="A484" s="24"/>
      <c r="B484" s="25"/>
    </row>
    <row r="485" spans="1:2" ht="13.2" hidden="1">
      <c r="A485" s="24"/>
      <c r="B485" s="25"/>
    </row>
    <row r="486" spans="1:2" ht="13.2" hidden="1">
      <c r="A486" s="24"/>
      <c r="B486" s="25"/>
    </row>
    <row r="487" spans="1:2" ht="13.2" hidden="1">
      <c r="A487" s="24"/>
      <c r="B487" s="25"/>
    </row>
    <row r="488" spans="1:2" ht="13.2" hidden="1">
      <c r="A488" s="24"/>
      <c r="B488" s="25"/>
    </row>
    <row r="489" spans="1:2" ht="13.2" hidden="1">
      <c r="A489" s="24"/>
      <c r="B489" s="25"/>
    </row>
    <row r="490" spans="1:2" ht="13.2" hidden="1">
      <c r="A490" s="24"/>
      <c r="B490" s="25"/>
    </row>
    <row r="491" spans="1:2" ht="13.2" hidden="1">
      <c r="A491" s="24"/>
      <c r="B491" s="25"/>
    </row>
    <row r="492" spans="1:2" ht="13.2" hidden="1">
      <c r="A492" s="24"/>
      <c r="B492" s="25"/>
    </row>
    <row r="493" spans="1:2" ht="13.2" hidden="1">
      <c r="A493" s="24"/>
      <c r="B493" s="25"/>
    </row>
    <row r="494" spans="1:2" ht="13.2" hidden="1">
      <c r="A494" s="24"/>
      <c r="B494" s="25"/>
    </row>
    <row r="495" spans="1:2" ht="13.2" hidden="1">
      <c r="A495" s="24"/>
      <c r="B495" s="25"/>
    </row>
    <row r="496" spans="1:2" ht="13.2" hidden="1">
      <c r="A496" s="24"/>
      <c r="B496" s="25"/>
    </row>
    <row r="497" spans="1:2" ht="13.2" hidden="1">
      <c r="A497" s="24"/>
      <c r="B497" s="25"/>
    </row>
    <row r="498" spans="1:2" ht="13.2" hidden="1">
      <c r="A498" s="24"/>
      <c r="B498" s="25"/>
    </row>
    <row r="499" spans="1:2" ht="13.2" hidden="1">
      <c r="A499" s="24"/>
      <c r="B499" s="25"/>
    </row>
    <row r="500" spans="1:2" ht="13.2" hidden="1">
      <c r="A500" s="24"/>
      <c r="B500" s="25"/>
    </row>
    <row r="501" spans="1:2" ht="13.2" hidden="1">
      <c r="A501" s="24"/>
      <c r="B501" s="25"/>
    </row>
    <row r="502" spans="1:2" ht="13.2" hidden="1">
      <c r="A502" s="24"/>
      <c r="B502" s="25"/>
    </row>
    <row r="503" spans="1:2" ht="13.2" hidden="1">
      <c r="A503" s="24"/>
      <c r="B503" s="25"/>
    </row>
    <row r="504" spans="1:2" ht="13.2" hidden="1">
      <c r="A504" s="24"/>
      <c r="B504" s="25"/>
    </row>
    <row r="505" spans="1:2" ht="13.2" hidden="1">
      <c r="A505" s="24"/>
      <c r="B505" s="25"/>
    </row>
    <row r="506" spans="1:2" ht="13.2" hidden="1">
      <c r="A506" s="24"/>
      <c r="B506" s="25"/>
    </row>
    <row r="507" spans="1:2" ht="13.2" hidden="1">
      <c r="A507" s="24"/>
      <c r="B507" s="25"/>
    </row>
    <row r="508" spans="1:2" ht="13.2" hidden="1">
      <c r="A508" s="24"/>
      <c r="B508" s="25"/>
    </row>
    <row r="509" spans="1:2" ht="13.2" hidden="1">
      <c r="A509" s="24"/>
      <c r="B509" s="25"/>
    </row>
    <row r="510" spans="1:2" ht="13.2" hidden="1">
      <c r="A510" s="24"/>
      <c r="B510" s="25"/>
    </row>
    <row r="511" spans="1:2" ht="13.2" hidden="1">
      <c r="A511" s="24"/>
      <c r="B511" s="25"/>
    </row>
    <row r="512" spans="1:2" ht="13.2" hidden="1">
      <c r="A512" s="24"/>
      <c r="B512" s="25"/>
    </row>
    <row r="513" spans="1:2" ht="13.2" hidden="1">
      <c r="A513" s="24"/>
      <c r="B513" s="25"/>
    </row>
    <row r="514" spans="1:2" ht="13.2" hidden="1">
      <c r="A514" s="24"/>
      <c r="B514" s="25"/>
    </row>
    <row r="515" spans="1:2" ht="13.2" hidden="1">
      <c r="A515" s="24"/>
      <c r="B515" s="25"/>
    </row>
    <row r="516" spans="1:2" ht="13.2" hidden="1">
      <c r="A516" s="24"/>
      <c r="B516" s="25"/>
    </row>
    <row r="517" spans="1:2" ht="13.2" hidden="1">
      <c r="A517" s="24"/>
      <c r="B517" s="25"/>
    </row>
    <row r="518" spans="1:2" ht="13.2" hidden="1">
      <c r="A518" s="24"/>
      <c r="B518" s="25"/>
    </row>
    <row r="519" spans="1:2" ht="13.2" hidden="1">
      <c r="A519" s="24"/>
      <c r="B519" s="25"/>
    </row>
    <row r="520" spans="1:2" ht="13.2" hidden="1">
      <c r="A520" s="24"/>
      <c r="B520" s="25"/>
    </row>
    <row r="521" spans="1:2" ht="13.2" hidden="1">
      <c r="A521" s="24"/>
      <c r="B521" s="25"/>
    </row>
    <row r="522" spans="1:2" ht="13.2" hidden="1">
      <c r="A522" s="24"/>
      <c r="B522" s="25"/>
    </row>
    <row r="523" spans="1:2" ht="13.2" hidden="1">
      <c r="A523" s="24"/>
      <c r="B523" s="25"/>
    </row>
    <row r="524" spans="1:2" ht="13.2" hidden="1">
      <c r="A524" s="24"/>
      <c r="B524" s="25"/>
    </row>
    <row r="525" spans="1:2" ht="13.2" hidden="1">
      <c r="A525" s="24"/>
      <c r="B525" s="25"/>
    </row>
    <row r="526" spans="1:2" ht="13.2" hidden="1">
      <c r="A526" s="24"/>
      <c r="B526" s="25"/>
    </row>
    <row r="527" spans="1:2" ht="13.2" hidden="1">
      <c r="A527" s="24"/>
      <c r="B527" s="25"/>
    </row>
    <row r="528" spans="1:2" ht="13.2" hidden="1">
      <c r="A528" s="24"/>
      <c r="B528" s="25"/>
    </row>
    <row r="529" spans="1:2" ht="13.2" hidden="1">
      <c r="A529" s="24"/>
      <c r="B529" s="25"/>
    </row>
    <row r="530" spans="1:2" ht="13.2" hidden="1">
      <c r="A530" s="24"/>
      <c r="B530" s="25"/>
    </row>
    <row r="531" spans="1:2" ht="13.2" hidden="1">
      <c r="A531" s="24"/>
      <c r="B531" s="25"/>
    </row>
    <row r="532" spans="1:2" ht="13.2" hidden="1">
      <c r="A532" s="24"/>
      <c r="B532" s="25"/>
    </row>
    <row r="533" spans="1:2" ht="13.2" hidden="1">
      <c r="A533" s="24"/>
      <c r="B533" s="25"/>
    </row>
    <row r="534" spans="1:2" ht="13.2" hidden="1">
      <c r="A534" s="24"/>
      <c r="B534" s="25"/>
    </row>
    <row r="535" spans="1:2" ht="13.2" hidden="1">
      <c r="A535" s="24"/>
      <c r="B535" s="25"/>
    </row>
    <row r="536" spans="1:2" ht="13.2" hidden="1">
      <c r="A536" s="24"/>
      <c r="B536" s="25"/>
    </row>
    <row r="537" spans="1:2" ht="13.2" hidden="1">
      <c r="A537" s="24"/>
      <c r="B537" s="25"/>
    </row>
    <row r="538" spans="1:2" ht="13.2" hidden="1">
      <c r="A538" s="24"/>
      <c r="B538" s="25"/>
    </row>
    <row r="539" spans="1:2" ht="13.2" hidden="1">
      <c r="A539" s="24"/>
      <c r="B539" s="25"/>
    </row>
    <row r="540" spans="1:2" ht="13.2" hidden="1">
      <c r="A540" s="24"/>
      <c r="B540" s="25"/>
    </row>
    <row r="541" spans="1:2" ht="13.2" hidden="1">
      <c r="A541" s="24"/>
      <c r="B541" s="25"/>
    </row>
    <row r="542" spans="1:2" ht="13.2" hidden="1">
      <c r="A542" s="24"/>
      <c r="B542" s="25"/>
    </row>
    <row r="543" spans="1:2" ht="13.2" hidden="1">
      <c r="A543" s="24"/>
      <c r="B543" s="25"/>
    </row>
    <row r="544" spans="1:2" ht="13.2" hidden="1">
      <c r="A544" s="24"/>
      <c r="B544" s="25"/>
    </row>
    <row r="545" spans="1:2" ht="13.2" hidden="1">
      <c r="A545" s="24"/>
      <c r="B545" s="25"/>
    </row>
    <row r="546" spans="1:2" ht="13.2" hidden="1">
      <c r="A546" s="24"/>
      <c r="B546" s="25"/>
    </row>
    <row r="547" spans="1:2" ht="13.2" hidden="1">
      <c r="A547" s="24"/>
      <c r="B547" s="25"/>
    </row>
    <row r="548" spans="1:2" ht="13.2" hidden="1">
      <c r="A548" s="24"/>
      <c r="B548" s="25"/>
    </row>
    <row r="549" spans="1:2" ht="13.2" hidden="1">
      <c r="A549" s="24"/>
      <c r="B549" s="25"/>
    </row>
    <row r="550" spans="1:2" ht="13.2" hidden="1">
      <c r="A550" s="24"/>
      <c r="B550" s="25"/>
    </row>
    <row r="551" spans="1:2" ht="13.2" hidden="1">
      <c r="A551" s="24"/>
      <c r="B551" s="25"/>
    </row>
    <row r="552" spans="1:2" ht="13.2" hidden="1">
      <c r="A552" s="24"/>
      <c r="B552" s="25"/>
    </row>
    <row r="553" spans="1:2" ht="13.2" hidden="1">
      <c r="A553" s="24"/>
      <c r="B553" s="25"/>
    </row>
    <row r="554" spans="1:2" ht="13.2" hidden="1">
      <c r="A554" s="24"/>
      <c r="B554" s="25"/>
    </row>
    <row r="555" spans="1:2" ht="13.2" hidden="1">
      <c r="A555" s="24"/>
      <c r="B555" s="25"/>
    </row>
    <row r="556" spans="1:2" ht="13.2" hidden="1">
      <c r="A556" s="24"/>
      <c r="B556" s="25"/>
    </row>
    <row r="557" spans="1:2" ht="13.2" hidden="1">
      <c r="A557" s="24"/>
      <c r="B557" s="25"/>
    </row>
    <row r="558" spans="1:2" ht="13.2" hidden="1">
      <c r="A558" s="24"/>
      <c r="B558" s="25"/>
    </row>
    <row r="559" spans="1:2" ht="13.2" hidden="1">
      <c r="A559" s="24"/>
      <c r="B559" s="25"/>
    </row>
    <row r="560" spans="1:2" ht="13.2" hidden="1">
      <c r="A560" s="24"/>
      <c r="B560" s="25"/>
    </row>
    <row r="561" spans="1:2" ht="13.2" hidden="1">
      <c r="A561" s="24"/>
      <c r="B561" s="25"/>
    </row>
    <row r="562" spans="1:2" ht="13.2" hidden="1">
      <c r="A562" s="24"/>
      <c r="B562" s="25"/>
    </row>
    <row r="563" spans="1:2" ht="13.2" hidden="1">
      <c r="A563" s="24"/>
      <c r="B563" s="25"/>
    </row>
    <row r="564" spans="1:2" ht="13.2" hidden="1">
      <c r="A564" s="24"/>
      <c r="B564" s="25"/>
    </row>
    <row r="565" spans="1:2" ht="13.2" hidden="1">
      <c r="A565" s="24"/>
      <c r="B565" s="25"/>
    </row>
    <row r="566" spans="1:2" ht="13.2" hidden="1">
      <c r="A566" s="24"/>
      <c r="B566" s="25"/>
    </row>
    <row r="567" spans="1:2" ht="13.2" hidden="1">
      <c r="A567" s="24"/>
      <c r="B567" s="25"/>
    </row>
    <row r="568" spans="1:2" ht="13.2" hidden="1">
      <c r="A568" s="24"/>
      <c r="B568" s="25"/>
    </row>
    <row r="569" spans="1:2" ht="13.2" hidden="1">
      <c r="A569" s="24"/>
      <c r="B569" s="25"/>
    </row>
    <row r="570" spans="1:2" ht="13.2" hidden="1">
      <c r="A570" s="24"/>
      <c r="B570" s="25"/>
    </row>
    <row r="571" spans="1:2" ht="13.2" hidden="1">
      <c r="A571" s="24"/>
      <c r="B571" s="25"/>
    </row>
    <row r="572" spans="1:2" ht="13.2" hidden="1">
      <c r="A572" s="24"/>
      <c r="B572" s="25"/>
    </row>
    <row r="573" spans="1:2" ht="13.2" hidden="1">
      <c r="A573" s="24"/>
      <c r="B573" s="25"/>
    </row>
    <row r="574" spans="1:2" ht="13.2" hidden="1">
      <c r="A574" s="24"/>
      <c r="B574" s="25"/>
    </row>
    <row r="575" spans="1:2" ht="13.2" hidden="1">
      <c r="A575" s="24"/>
      <c r="B575" s="25"/>
    </row>
    <row r="576" spans="1:2" ht="13.2" hidden="1">
      <c r="A576" s="24"/>
      <c r="B576" s="25"/>
    </row>
    <row r="577" spans="1:2" ht="13.2" hidden="1">
      <c r="A577" s="24"/>
      <c r="B577" s="25"/>
    </row>
    <row r="578" spans="1:2" ht="13.2" hidden="1">
      <c r="A578" s="24"/>
      <c r="B578" s="25"/>
    </row>
    <row r="579" spans="1:2" ht="13.2" hidden="1">
      <c r="A579" s="24"/>
      <c r="B579" s="25"/>
    </row>
    <row r="580" spans="1:2" ht="13.2" hidden="1">
      <c r="A580" s="24"/>
      <c r="B580" s="25"/>
    </row>
    <row r="581" spans="1:2" ht="13.2" hidden="1">
      <c r="A581" s="24"/>
      <c r="B581" s="25"/>
    </row>
    <row r="582" spans="1:2" ht="13.2" hidden="1">
      <c r="A582" s="24"/>
      <c r="B582" s="25"/>
    </row>
    <row r="583" spans="1:2" ht="13.2" hidden="1">
      <c r="A583" s="24"/>
      <c r="B583" s="25"/>
    </row>
    <row r="584" spans="1:2" ht="13.2" hidden="1">
      <c r="A584" s="24"/>
      <c r="B584" s="25"/>
    </row>
    <row r="585" spans="1:2" ht="13.2" hidden="1">
      <c r="A585" s="24"/>
      <c r="B585" s="25"/>
    </row>
    <row r="586" spans="1:2" ht="13.2" hidden="1">
      <c r="A586" s="24"/>
      <c r="B586" s="25"/>
    </row>
    <row r="587" spans="1:2" ht="13.2" hidden="1">
      <c r="A587" s="24"/>
      <c r="B587" s="25"/>
    </row>
    <row r="588" spans="1:2" ht="13.2" hidden="1">
      <c r="A588" s="24"/>
      <c r="B588" s="25"/>
    </row>
    <row r="589" spans="1:2" ht="13.2" hidden="1">
      <c r="A589" s="24"/>
      <c r="B589" s="25"/>
    </row>
    <row r="590" spans="1:2" ht="13.2" hidden="1">
      <c r="A590" s="24"/>
      <c r="B590" s="25"/>
    </row>
    <row r="591" spans="1:2" ht="13.2" hidden="1">
      <c r="A591" s="24"/>
      <c r="B591" s="25"/>
    </row>
    <row r="592" spans="1:2" ht="13.2" hidden="1">
      <c r="A592" s="24"/>
      <c r="B592" s="25"/>
    </row>
    <row r="593" spans="1:2" ht="13.2" hidden="1">
      <c r="A593" s="24"/>
      <c r="B593" s="25"/>
    </row>
    <row r="594" spans="1:2" ht="13.2" hidden="1">
      <c r="A594" s="24"/>
      <c r="B594" s="25"/>
    </row>
    <row r="595" spans="1:2" ht="13.2" hidden="1">
      <c r="A595" s="24"/>
      <c r="B595" s="25"/>
    </row>
    <row r="596" spans="1:2" ht="13.2" hidden="1">
      <c r="A596" s="24"/>
      <c r="B596" s="25"/>
    </row>
    <row r="597" spans="1:2" ht="13.2" hidden="1">
      <c r="A597" s="24"/>
      <c r="B597" s="25"/>
    </row>
    <row r="598" spans="1:2" ht="13.2" hidden="1">
      <c r="A598" s="24"/>
      <c r="B598" s="25"/>
    </row>
    <row r="599" spans="1:2" ht="13.2" hidden="1">
      <c r="A599" s="24"/>
      <c r="B599" s="25"/>
    </row>
    <row r="600" spans="1:2" ht="13.2" hidden="1">
      <c r="A600" s="24"/>
      <c r="B600" s="25"/>
    </row>
    <row r="601" spans="1:2" ht="13.2" hidden="1">
      <c r="A601" s="24"/>
      <c r="B601" s="25"/>
    </row>
    <row r="602" spans="1:2" ht="13.2" hidden="1">
      <c r="A602" s="24"/>
      <c r="B602" s="25"/>
    </row>
    <row r="603" spans="1:2" ht="13.2" hidden="1">
      <c r="A603" s="24"/>
      <c r="B603" s="25"/>
    </row>
    <row r="604" spans="1:2" ht="13.2" hidden="1">
      <c r="A604" s="24"/>
      <c r="B604" s="25"/>
    </row>
    <row r="605" spans="1:2" ht="13.2" hidden="1">
      <c r="A605" s="24"/>
      <c r="B605" s="25"/>
    </row>
    <row r="606" spans="1:2" ht="13.2" hidden="1">
      <c r="A606" s="24"/>
      <c r="B606" s="25"/>
    </row>
    <row r="607" spans="1:2" ht="13.2" hidden="1">
      <c r="A607" s="24"/>
      <c r="B607" s="25"/>
    </row>
    <row r="608" spans="1:2" ht="13.2" hidden="1">
      <c r="A608" s="24"/>
      <c r="B608" s="25"/>
    </row>
    <row r="609" spans="1:2" ht="13.2" hidden="1">
      <c r="A609" s="24"/>
      <c r="B609" s="25"/>
    </row>
    <row r="610" spans="1:2" ht="13.2" hidden="1">
      <c r="A610" s="24"/>
      <c r="B610" s="25"/>
    </row>
    <row r="611" spans="1:2" ht="13.2" hidden="1">
      <c r="A611" s="24"/>
      <c r="B611" s="25"/>
    </row>
    <row r="612" spans="1:2" ht="13.2" hidden="1">
      <c r="A612" s="24"/>
      <c r="B612" s="25"/>
    </row>
    <row r="613" spans="1:2" ht="13.2" hidden="1">
      <c r="A613" s="24"/>
      <c r="B613" s="25"/>
    </row>
    <row r="614" spans="1:2" ht="13.2" hidden="1">
      <c r="A614" s="24"/>
      <c r="B614" s="25"/>
    </row>
    <row r="615" spans="1:2" ht="13.2" hidden="1">
      <c r="A615" s="24"/>
      <c r="B615" s="25"/>
    </row>
    <row r="616" spans="1:2" ht="13.2" hidden="1">
      <c r="A616" s="24"/>
      <c r="B616" s="25"/>
    </row>
    <row r="617" spans="1:2" ht="13.2" hidden="1">
      <c r="A617" s="24"/>
      <c r="B617" s="25"/>
    </row>
    <row r="618" spans="1:2" ht="13.2" hidden="1">
      <c r="A618" s="24"/>
      <c r="B618" s="25"/>
    </row>
    <row r="619" spans="1:2" ht="13.2" hidden="1">
      <c r="A619" s="24"/>
      <c r="B619" s="25"/>
    </row>
    <row r="620" spans="1:2" ht="13.2" hidden="1">
      <c r="A620" s="24"/>
      <c r="B620" s="25"/>
    </row>
    <row r="621" spans="1:2" ht="13.2" hidden="1">
      <c r="A621" s="24"/>
      <c r="B621" s="25"/>
    </row>
    <row r="622" spans="1:2" ht="13.2" hidden="1">
      <c r="A622" s="24"/>
      <c r="B622" s="25"/>
    </row>
    <row r="623" spans="1:2" ht="13.2" hidden="1">
      <c r="A623" s="24"/>
      <c r="B623" s="25"/>
    </row>
    <row r="624" spans="1:2" ht="13.2" hidden="1">
      <c r="A624" s="24"/>
      <c r="B624" s="25"/>
    </row>
    <row r="625" spans="1:2" ht="13.2" hidden="1">
      <c r="A625" s="24"/>
      <c r="B625" s="25"/>
    </row>
    <row r="626" spans="1:2" ht="13.2" hidden="1">
      <c r="A626" s="24"/>
      <c r="B626" s="25"/>
    </row>
    <row r="627" spans="1:2" ht="13.2" hidden="1">
      <c r="A627" s="24"/>
      <c r="B627" s="25"/>
    </row>
    <row r="628" spans="1:2" ht="13.2" hidden="1">
      <c r="A628" s="24"/>
      <c r="B628" s="25"/>
    </row>
    <row r="629" spans="1:2" ht="13.2" hidden="1">
      <c r="A629" s="24"/>
      <c r="B629" s="25"/>
    </row>
    <row r="630" spans="1:2" ht="13.2" hidden="1">
      <c r="A630" s="24"/>
      <c r="B630" s="25"/>
    </row>
    <row r="631" spans="1:2" ht="13.2" hidden="1">
      <c r="A631" s="24"/>
      <c r="B631" s="25"/>
    </row>
    <row r="632" spans="1:2" ht="13.2" hidden="1">
      <c r="A632" s="24"/>
      <c r="B632" s="25"/>
    </row>
    <row r="633" spans="1:2" ht="13.2" hidden="1">
      <c r="A633" s="24"/>
      <c r="B633" s="25"/>
    </row>
    <row r="634" spans="1:2" ht="13.2" hidden="1">
      <c r="A634" s="24"/>
      <c r="B634" s="25"/>
    </row>
    <row r="635" spans="1:2" ht="13.2" hidden="1">
      <c r="A635" s="24"/>
      <c r="B635" s="25"/>
    </row>
    <row r="636" spans="1:2" ht="13.2" hidden="1">
      <c r="A636" s="24"/>
      <c r="B636" s="25"/>
    </row>
    <row r="637" spans="1:2" ht="13.2" hidden="1">
      <c r="A637" s="24"/>
      <c r="B637" s="25"/>
    </row>
    <row r="638" spans="1:2" ht="13.2" hidden="1">
      <c r="A638" s="24"/>
      <c r="B638" s="25"/>
    </row>
    <row r="639" spans="1:2" ht="13.2" hidden="1">
      <c r="A639" s="24"/>
      <c r="B639" s="25"/>
    </row>
    <row r="640" spans="1:2" ht="13.2" hidden="1">
      <c r="A640" s="24"/>
      <c r="B640" s="25"/>
    </row>
    <row r="641" spans="1:2" ht="13.2" hidden="1">
      <c r="A641" s="24"/>
      <c r="B641" s="25"/>
    </row>
    <row r="642" spans="1:2" ht="13.2" hidden="1">
      <c r="A642" s="24"/>
      <c r="B642" s="25"/>
    </row>
    <row r="643" spans="1:2" ht="13.2" hidden="1">
      <c r="A643" s="24"/>
      <c r="B643" s="25"/>
    </row>
    <row r="644" spans="1:2" ht="13.2" hidden="1">
      <c r="A644" s="24"/>
      <c r="B644" s="25"/>
    </row>
    <row r="645" spans="1:2" ht="13.2" hidden="1">
      <c r="A645" s="24"/>
      <c r="B645" s="25"/>
    </row>
    <row r="646" spans="1:2" ht="13.2" hidden="1">
      <c r="A646" s="24"/>
      <c r="B646" s="25"/>
    </row>
    <row r="647" spans="1:2" ht="13.2" hidden="1">
      <c r="A647" s="24"/>
      <c r="B647" s="25"/>
    </row>
    <row r="648" spans="1:2" ht="13.2" hidden="1">
      <c r="A648" s="24"/>
      <c r="B648" s="25"/>
    </row>
    <row r="649" spans="1:2" ht="13.2" hidden="1">
      <c r="A649" s="24"/>
      <c r="B649" s="25"/>
    </row>
    <row r="650" spans="1:2" ht="13.2" hidden="1">
      <c r="A650" s="24"/>
      <c r="B650" s="25"/>
    </row>
    <row r="651" spans="1:2" ht="13.2" hidden="1">
      <c r="A651" s="24"/>
      <c r="B651" s="25"/>
    </row>
    <row r="652" spans="1:2" ht="13.2" hidden="1">
      <c r="A652" s="24"/>
      <c r="B652" s="25"/>
    </row>
    <row r="653" spans="1:2" ht="13.2" hidden="1">
      <c r="A653" s="24"/>
      <c r="B653" s="25"/>
    </row>
    <row r="654" spans="1:2" ht="13.2" hidden="1">
      <c r="A654" s="24"/>
      <c r="B654" s="25"/>
    </row>
    <row r="655" spans="1:2" ht="13.2" hidden="1">
      <c r="A655" s="24"/>
      <c r="B655" s="25"/>
    </row>
    <row r="656" spans="1:2" ht="13.2" hidden="1">
      <c r="A656" s="24"/>
      <c r="B656" s="25"/>
    </row>
    <row r="657" spans="1:2" ht="13.2" hidden="1">
      <c r="A657" s="24"/>
      <c r="B657" s="25"/>
    </row>
    <row r="658" spans="1:2" ht="13.2" hidden="1">
      <c r="A658" s="24"/>
      <c r="B658" s="25"/>
    </row>
    <row r="659" spans="1:2" ht="13.2" hidden="1">
      <c r="A659" s="24"/>
      <c r="B659" s="25"/>
    </row>
    <row r="660" spans="1:2" ht="13.2" hidden="1">
      <c r="A660" s="24"/>
      <c r="B660" s="25"/>
    </row>
    <row r="661" spans="1:2" ht="13.2" hidden="1">
      <c r="A661" s="24"/>
      <c r="B661" s="25"/>
    </row>
    <row r="662" spans="1:2" ht="13.2" hidden="1">
      <c r="A662" s="24"/>
      <c r="B662" s="25"/>
    </row>
    <row r="663" spans="1:2" ht="13.2" hidden="1">
      <c r="A663" s="24"/>
      <c r="B663" s="25"/>
    </row>
    <row r="664" spans="1:2" ht="13.2" hidden="1">
      <c r="A664" s="24"/>
      <c r="B664" s="25"/>
    </row>
    <row r="665" spans="1:2" ht="13.2" hidden="1">
      <c r="A665" s="24"/>
      <c r="B665" s="25"/>
    </row>
    <row r="666" spans="1:2" ht="13.2" hidden="1">
      <c r="A666" s="24"/>
      <c r="B666" s="25"/>
    </row>
    <row r="667" spans="1:2" ht="13.2" hidden="1">
      <c r="A667" s="24"/>
      <c r="B667" s="25"/>
    </row>
    <row r="668" spans="1:2" ht="13.2" hidden="1">
      <c r="A668" s="24"/>
      <c r="B668" s="25"/>
    </row>
    <row r="669" spans="1:2" ht="13.2" hidden="1">
      <c r="A669" s="24"/>
      <c r="B669" s="25"/>
    </row>
    <row r="670" spans="1:2" ht="13.2" hidden="1">
      <c r="A670" s="24"/>
      <c r="B670" s="25"/>
    </row>
    <row r="671" spans="1:2" ht="13.2" hidden="1">
      <c r="A671" s="24"/>
      <c r="B671" s="25"/>
    </row>
    <row r="672" spans="1:2" ht="13.2" hidden="1">
      <c r="A672" s="24"/>
      <c r="B672" s="25"/>
    </row>
    <row r="673" spans="1:2" ht="13.2" hidden="1">
      <c r="A673" s="24"/>
      <c r="B673" s="25"/>
    </row>
    <row r="674" spans="1:2" ht="13.2" hidden="1">
      <c r="A674" s="24"/>
      <c r="B674" s="25"/>
    </row>
    <row r="675" spans="1:2" ht="13.2" hidden="1">
      <c r="A675" s="24"/>
      <c r="B675" s="25"/>
    </row>
    <row r="676" spans="1:2" ht="13.2" hidden="1">
      <c r="A676" s="24"/>
      <c r="B676" s="25"/>
    </row>
    <row r="677" spans="1:2" ht="13.2" hidden="1">
      <c r="A677" s="24"/>
      <c r="B677" s="25"/>
    </row>
    <row r="678" spans="1:2" ht="13.2" hidden="1">
      <c r="A678" s="24"/>
      <c r="B678" s="25"/>
    </row>
    <row r="679" spans="1:2" ht="13.2" hidden="1">
      <c r="A679" s="24"/>
      <c r="B679" s="25"/>
    </row>
    <row r="680" spans="1:2" ht="13.2" hidden="1">
      <c r="A680" s="24"/>
      <c r="B680" s="25"/>
    </row>
    <row r="681" spans="1:2" ht="13.2" hidden="1">
      <c r="A681" s="24"/>
      <c r="B681" s="25"/>
    </row>
    <row r="682" spans="1:2" ht="13.2" hidden="1">
      <c r="A682" s="24"/>
      <c r="B682" s="25"/>
    </row>
    <row r="683" spans="1:2" ht="13.2" hidden="1">
      <c r="A683" s="24"/>
      <c r="B683" s="25"/>
    </row>
    <row r="684" spans="1:2" ht="13.2" hidden="1">
      <c r="A684" s="24"/>
      <c r="B684" s="25"/>
    </row>
    <row r="685" spans="1:2" ht="13.2" hidden="1">
      <c r="A685" s="24"/>
      <c r="B685" s="25"/>
    </row>
    <row r="686" spans="1:2" ht="13.2" hidden="1">
      <c r="A686" s="24"/>
      <c r="B686" s="25"/>
    </row>
    <row r="687" spans="1:2" ht="13.2" hidden="1">
      <c r="A687" s="24"/>
      <c r="B687" s="25"/>
    </row>
    <row r="688" spans="1:2" ht="13.2" hidden="1">
      <c r="A688" s="24"/>
      <c r="B688" s="25"/>
    </row>
    <row r="689" spans="1:2" ht="13.2" hidden="1">
      <c r="A689" s="24"/>
      <c r="B689" s="25"/>
    </row>
    <row r="690" spans="1:2" ht="13.2" hidden="1">
      <c r="A690" s="24"/>
      <c r="B690" s="25"/>
    </row>
    <row r="691" spans="1:2" ht="13.2" hidden="1">
      <c r="A691" s="24"/>
      <c r="B691" s="25"/>
    </row>
    <row r="692" spans="1:2" ht="13.2" hidden="1">
      <c r="A692" s="24"/>
      <c r="B692" s="25"/>
    </row>
    <row r="693" spans="1:2" ht="13.2" hidden="1">
      <c r="A693" s="24"/>
      <c r="B693" s="25"/>
    </row>
    <row r="694" spans="1:2" ht="13.2" hidden="1">
      <c r="A694" s="24"/>
      <c r="B694" s="25"/>
    </row>
    <row r="695" spans="1:2" ht="13.2" hidden="1">
      <c r="A695" s="24"/>
      <c r="B695" s="25"/>
    </row>
    <row r="696" spans="1:2" ht="13.2" hidden="1">
      <c r="A696" s="24"/>
      <c r="B696" s="25"/>
    </row>
    <row r="697" spans="1:2" ht="13.2" hidden="1">
      <c r="A697" s="24"/>
      <c r="B697" s="25"/>
    </row>
    <row r="698" spans="1:2" ht="13.2" hidden="1">
      <c r="A698" s="24"/>
      <c r="B698" s="25"/>
    </row>
    <row r="699" spans="1:2" ht="13.2" hidden="1">
      <c r="A699" s="24"/>
      <c r="B699" s="25"/>
    </row>
    <row r="700" spans="1:2" ht="13.2" hidden="1">
      <c r="A700" s="24"/>
      <c r="B700" s="25"/>
    </row>
    <row r="701" spans="1:2" ht="13.2" hidden="1">
      <c r="A701" s="24"/>
      <c r="B701" s="25"/>
    </row>
    <row r="702" spans="1:2" ht="13.2" hidden="1">
      <c r="A702" s="24"/>
      <c r="B702" s="25"/>
    </row>
    <row r="703" spans="1:2" ht="13.2" hidden="1">
      <c r="A703" s="24"/>
      <c r="B703" s="25"/>
    </row>
    <row r="704" spans="1:2" ht="13.2" hidden="1">
      <c r="A704" s="24"/>
      <c r="B704" s="25"/>
    </row>
    <row r="705" spans="1:2" ht="13.2" hidden="1">
      <c r="A705" s="24"/>
      <c r="B705" s="25"/>
    </row>
    <row r="706" spans="1:2" ht="13.2" hidden="1">
      <c r="A706" s="24"/>
      <c r="B706" s="25"/>
    </row>
    <row r="707" spans="1:2" ht="13.2" hidden="1">
      <c r="A707" s="24"/>
      <c r="B707" s="25"/>
    </row>
    <row r="708" spans="1:2" ht="13.2" hidden="1">
      <c r="A708" s="24"/>
      <c r="B708" s="25"/>
    </row>
    <row r="709" spans="1:2" ht="13.2" hidden="1">
      <c r="A709" s="24"/>
      <c r="B709" s="25"/>
    </row>
    <row r="710" spans="1:2" ht="13.2" hidden="1">
      <c r="A710" s="24"/>
      <c r="B710" s="25"/>
    </row>
    <row r="711" spans="1:2" ht="13.2" hidden="1">
      <c r="A711" s="24"/>
      <c r="B711" s="25"/>
    </row>
    <row r="712" spans="1:2" ht="13.2" hidden="1">
      <c r="A712" s="24"/>
      <c r="B712" s="25"/>
    </row>
    <row r="713" spans="1:2" ht="13.2" hidden="1">
      <c r="A713" s="24"/>
      <c r="B713" s="25"/>
    </row>
    <row r="714" spans="1:2" ht="13.2" hidden="1">
      <c r="A714" s="24"/>
      <c r="B714" s="25"/>
    </row>
    <row r="715" spans="1:2" ht="13.2" hidden="1">
      <c r="A715" s="24"/>
      <c r="B715" s="25"/>
    </row>
    <row r="716" spans="1:2" ht="13.2" hidden="1">
      <c r="A716" s="24"/>
      <c r="B716" s="25"/>
    </row>
    <row r="717" spans="1:2" ht="13.2" hidden="1">
      <c r="A717" s="24"/>
      <c r="B717" s="25"/>
    </row>
    <row r="718" spans="1:2" ht="13.2" hidden="1">
      <c r="A718" s="24"/>
      <c r="B718" s="25"/>
    </row>
    <row r="719" spans="1:2" ht="13.2" hidden="1">
      <c r="A719" s="24"/>
      <c r="B719" s="25"/>
    </row>
    <row r="720" spans="1:2" ht="13.2" hidden="1">
      <c r="A720" s="24"/>
      <c r="B720" s="25"/>
    </row>
    <row r="721" spans="1:2" ht="13.2" hidden="1">
      <c r="A721" s="24"/>
      <c r="B721" s="25"/>
    </row>
    <row r="722" spans="1:2" ht="13.2" hidden="1">
      <c r="A722" s="24"/>
      <c r="B722" s="25"/>
    </row>
    <row r="723" spans="1:2" ht="13.2" hidden="1">
      <c r="A723" s="24"/>
      <c r="B723" s="25"/>
    </row>
    <row r="724" spans="1:2" ht="13.2" hidden="1">
      <c r="A724" s="24"/>
      <c r="B724" s="25"/>
    </row>
    <row r="725" spans="1:2" ht="13.2" hidden="1">
      <c r="A725" s="24"/>
      <c r="B725" s="25"/>
    </row>
    <row r="726" spans="1:2" ht="13.2" hidden="1">
      <c r="A726" s="24"/>
      <c r="B726" s="25"/>
    </row>
    <row r="727" spans="1:2" ht="13.2" hidden="1">
      <c r="A727" s="24"/>
      <c r="B727" s="25"/>
    </row>
    <row r="728" spans="1:2" ht="13.2" hidden="1">
      <c r="A728" s="24"/>
      <c r="B728" s="25"/>
    </row>
    <row r="729" spans="1:2" ht="13.2" hidden="1">
      <c r="A729" s="24"/>
      <c r="B729" s="25"/>
    </row>
    <row r="730" spans="1:2" ht="13.2" hidden="1">
      <c r="A730" s="24"/>
      <c r="B730" s="25"/>
    </row>
    <row r="731" spans="1:2" ht="13.2" hidden="1">
      <c r="A731" s="24"/>
      <c r="B731" s="25"/>
    </row>
    <row r="732" spans="1:2" ht="13.2" hidden="1">
      <c r="A732" s="24"/>
      <c r="B732" s="25"/>
    </row>
    <row r="733" spans="1:2" ht="13.2" hidden="1">
      <c r="A733" s="24"/>
      <c r="B733" s="25"/>
    </row>
    <row r="734" spans="1:2" ht="13.2" hidden="1">
      <c r="A734" s="24"/>
      <c r="B734" s="25"/>
    </row>
    <row r="735" spans="1:2" ht="13.2" hidden="1">
      <c r="A735" s="24"/>
      <c r="B735" s="25"/>
    </row>
    <row r="736" spans="1:2" ht="13.2" hidden="1">
      <c r="A736" s="24"/>
      <c r="B736" s="25"/>
    </row>
    <row r="737" spans="1:2" ht="13.2" hidden="1">
      <c r="A737" s="24"/>
      <c r="B737" s="25"/>
    </row>
    <row r="738" spans="1:2" ht="13.2" hidden="1">
      <c r="A738" s="24"/>
      <c r="B738" s="25"/>
    </row>
    <row r="739" spans="1:2" ht="13.2" hidden="1">
      <c r="A739" s="24"/>
      <c r="B739" s="25"/>
    </row>
    <row r="740" spans="1:2" ht="13.2" hidden="1">
      <c r="A740" s="24"/>
      <c r="B740" s="25"/>
    </row>
    <row r="741" spans="1:2" ht="13.2" hidden="1">
      <c r="A741" s="24"/>
      <c r="B741" s="25"/>
    </row>
    <row r="742" spans="1:2" ht="13.2" hidden="1">
      <c r="A742" s="24"/>
      <c r="B742" s="25"/>
    </row>
    <row r="743" spans="1:2" ht="13.2" hidden="1">
      <c r="A743" s="24"/>
      <c r="B743" s="25"/>
    </row>
    <row r="744" spans="1:2" ht="13.2" hidden="1">
      <c r="A744" s="24"/>
      <c r="B744" s="25"/>
    </row>
    <row r="745" spans="1:2" ht="13.2" hidden="1">
      <c r="A745" s="24"/>
      <c r="B745" s="25"/>
    </row>
    <row r="746" spans="1:2" ht="13.2" hidden="1">
      <c r="A746" s="24"/>
      <c r="B746" s="25"/>
    </row>
    <row r="747" spans="1:2" ht="13.2" hidden="1">
      <c r="A747" s="24"/>
      <c r="B747" s="25"/>
    </row>
    <row r="748" spans="1:2" ht="13.2" hidden="1">
      <c r="A748" s="24"/>
      <c r="B748" s="25"/>
    </row>
    <row r="749" spans="1:2" ht="13.2" hidden="1">
      <c r="A749" s="24"/>
      <c r="B749" s="25"/>
    </row>
    <row r="750" spans="1:2" ht="13.2" hidden="1">
      <c r="A750" s="24"/>
      <c r="B750" s="25"/>
    </row>
    <row r="751" spans="1:2" ht="13.2" hidden="1">
      <c r="A751" s="24"/>
      <c r="B751" s="25"/>
    </row>
    <row r="752" spans="1:2" ht="13.2" hidden="1">
      <c r="A752" s="24"/>
      <c r="B752" s="25"/>
    </row>
    <row r="753" spans="1:2" ht="13.2" hidden="1">
      <c r="A753" s="24"/>
      <c r="B753" s="25"/>
    </row>
    <row r="754" spans="1:2" ht="13.2" hidden="1">
      <c r="A754" s="24"/>
      <c r="B754" s="25"/>
    </row>
    <row r="755" spans="1:2" ht="13.2" hidden="1">
      <c r="A755" s="24"/>
      <c r="B755" s="25"/>
    </row>
    <row r="756" spans="1:2" ht="13.2" hidden="1">
      <c r="A756" s="24"/>
      <c r="B756" s="25"/>
    </row>
    <row r="757" spans="1:2" ht="13.2" hidden="1">
      <c r="A757" s="24"/>
      <c r="B757" s="25"/>
    </row>
    <row r="758" spans="1:2" ht="13.2" hidden="1">
      <c r="A758" s="24"/>
      <c r="B758" s="25"/>
    </row>
    <row r="759" spans="1:2" ht="13.2" hidden="1">
      <c r="A759" s="24"/>
      <c r="B759" s="25"/>
    </row>
    <row r="760" spans="1:2" ht="13.2" hidden="1">
      <c r="A760" s="24"/>
      <c r="B760" s="25"/>
    </row>
    <row r="761" spans="1:2" ht="13.2" hidden="1">
      <c r="A761" s="24"/>
      <c r="B761" s="25"/>
    </row>
    <row r="762" spans="1:2" ht="13.2" hidden="1">
      <c r="A762" s="24"/>
      <c r="B762" s="25"/>
    </row>
    <row r="763" spans="1:2" ht="13.2" hidden="1">
      <c r="A763" s="24"/>
      <c r="B763" s="25"/>
    </row>
    <row r="764" spans="1:2" ht="13.2" hidden="1">
      <c r="A764" s="24"/>
      <c r="B764" s="25"/>
    </row>
    <row r="765" spans="1:2" ht="13.2" hidden="1">
      <c r="A765" s="24"/>
      <c r="B765" s="25"/>
    </row>
    <row r="766" spans="1:2" ht="13.2" hidden="1">
      <c r="A766" s="24"/>
      <c r="B766" s="25"/>
    </row>
    <row r="767" spans="1:2" ht="13.2" hidden="1">
      <c r="A767" s="24"/>
      <c r="B767" s="25"/>
    </row>
    <row r="768" spans="1:2" ht="13.2" hidden="1">
      <c r="A768" s="24"/>
      <c r="B768" s="25"/>
    </row>
    <row r="769" spans="1:2" ht="13.2" hidden="1">
      <c r="A769" s="24"/>
      <c r="B769" s="25"/>
    </row>
    <row r="770" spans="1:2" ht="13.2" hidden="1">
      <c r="A770" s="24"/>
      <c r="B770" s="25"/>
    </row>
    <row r="771" spans="1:2" ht="13.2" hidden="1">
      <c r="A771" s="24"/>
      <c r="B771" s="25"/>
    </row>
    <row r="772" spans="1:2" ht="13.2" hidden="1">
      <c r="A772" s="24"/>
      <c r="B772" s="25"/>
    </row>
    <row r="773" spans="1:2" ht="13.2" hidden="1">
      <c r="A773" s="24"/>
      <c r="B773" s="25"/>
    </row>
    <row r="774" spans="1:2" ht="13.2" hidden="1">
      <c r="A774" s="24"/>
      <c r="B774" s="25"/>
    </row>
    <row r="775" spans="1:2" ht="13.2" hidden="1">
      <c r="A775" s="24"/>
      <c r="B775" s="25"/>
    </row>
    <row r="776" spans="1:2" ht="13.2" hidden="1">
      <c r="A776" s="24"/>
      <c r="B776" s="25"/>
    </row>
    <row r="777" spans="1:2" ht="13.2" hidden="1">
      <c r="A777" s="24"/>
      <c r="B777" s="25"/>
    </row>
    <row r="778" spans="1:2" ht="13.2" hidden="1">
      <c r="A778" s="24"/>
      <c r="B778" s="25"/>
    </row>
    <row r="779" spans="1:2" ht="13.2" hidden="1">
      <c r="A779" s="24"/>
      <c r="B779" s="25"/>
    </row>
    <row r="780" spans="1:2" ht="13.2" hidden="1">
      <c r="A780" s="24"/>
      <c r="B780" s="25"/>
    </row>
    <row r="781" spans="1:2" ht="13.2" hidden="1">
      <c r="A781" s="24"/>
      <c r="B781" s="25"/>
    </row>
    <row r="782" spans="1:2" ht="13.2" hidden="1">
      <c r="A782" s="24"/>
      <c r="B782" s="25"/>
    </row>
    <row r="783" spans="1:2" ht="13.2" hidden="1">
      <c r="A783" s="24"/>
      <c r="B783" s="25"/>
    </row>
    <row r="784" spans="1:2" ht="13.2" hidden="1">
      <c r="A784" s="24"/>
      <c r="B784" s="25"/>
    </row>
    <row r="785" spans="1:2" ht="13.2" hidden="1">
      <c r="A785" s="24"/>
      <c r="B785" s="25"/>
    </row>
    <row r="786" spans="1:2" ht="13.2" hidden="1">
      <c r="A786" s="24"/>
      <c r="B786" s="25"/>
    </row>
    <row r="787" spans="1:2" ht="13.2" hidden="1">
      <c r="A787" s="24"/>
      <c r="B787" s="25"/>
    </row>
    <row r="788" spans="1:2" ht="13.2" hidden="1">
      <c r="A788" s="24"/>
      <c r="B788" s="25"/>
    </row>
    <row r="789" spans="1:2" ht="13.2" hidden="1">
      <c r="A789" s="24"/>
      <c r="B789" s="25"/>
    </row>
    <row r="790" spans="1:2" ht="13.2" hidden="1">
      <c r="A790" s="24"/>
      <c r="B790" s="25"/>
    </row>
    <row r="791" spans="1:2" ht="13.2" hidden="1">
      <c r="A791" s="24"/>
      <c r="B791" s="25"/>
    </row>
    <row r="792" spans="1:2" ht="13.2" hidden="1">
      <c r="A792" s="24"/>
      <c r="B792" s="25"/>
    </row>
    <row r="793" spans="1:2" ht="13.2" hidden="1">
      <c r="A793" s="24"/>
      <c r="B793" s="25"/>
    </row>
    <row r="794" spans="1:2" ht="13.2" hidden="1">
      <c r="A794" s="24"/>
      <c r="B794" s="25"/>
    </row>
    <row r="795" spans="1:2" ht="13.2" hidden="1">
      <c r="A795" s="24"/>
      <c r="B795" s="25"/>
    </row>
    <row r="796" spans="1:2" ht="13.2" hidden="1">
      <c r="A796" s="24"/>
      <c r="B796" s="25"/>
    </row>
    <row r="797" spans="1:2" ht="13.2" hidden="1">
      <c r="A797" s="24"/>
      <c r="B797" s="25"/>
    </row>
    <row r="798" spans="1:2" ht="13.2" hidden="1">
      <c r="A798" s="24"/>
      <c r="B798" s="25"/>
    </row>
    <row r="799" spans="1:2" ht="13.2" hidden="1">
      <c r="A799" s="24"/>
      <c r="B799" s="25"/>
    </row>
    <row r="800" spans="1:2" ht="13.2" hidden="1">
      <c r="A800" s="24"/>
      <c r="B800" s="25"/>
    </row>
    <row r="801" spans="1:2" ht="13.2" hidden="1">
      <c r="A801" s="24"/>
      <c r="B801" s="25"/>
    </row>
    <row r="802" spans="1:2" ht="13.2" hidden="1">
      <c r="A802" s="24"/>
      <c r="B802" s="25"/>
    </row>
    <row r="803" spans="1:2" ht="13.2" hidden="1">
      <c r="A803" s="24"/>
      <c r="B803" s="25"/>
    </row>
    <row r="804" spans="1:2" ht="13.2" hidden="1">
      <c r="A804" s="24"/>
      <c r="B804" s="25"/>
    </row>
    <row r="805" spans="1:2" ht="13.2" hidden="1">
      <c r="A805" s="24"/>
      <c r="B805" s="25"/>
    </row>
    <row r="806" spans="1:2" ht="13.2" hidden="1">
      <c r="A806" s="24"/>
      <c r="B806" s="25"/>
    </row>
    <row r="807" spans="1:2" ht="13.2" hidden="1">
      <c r="A807" s="24"/>
      <c r="B807" s="25"/>
    </row>
    <row r="808" spans="1:2" ht="13.2" hidden="1">
      <c r="A808" s="24"/>
      <c r="B808" s="25"/>
    </row>
    <row r="809" spans="1:2" ht="13.2" hidden="1">
      <c r="A809" s="24"/>
      <c r="B809" s="25"/>
    </row>
    <row r="810" spans="1:2" ht="13.2" hidden="1">
      <c r="A810" s="24"/>
      <c r="B810" s="25"/>
    </row>
    <row r="811" spans="1:2" ht="13.2" hidden="1">
      <c r="A811" s="24"/>
      <c r="B811" s="25"/>
    </row>
    <row r="812" spans="1:2" ht="13.2" hidden="1">
      <c r="A812" s="24"/>
      <c r="B812" s="25"/>
    </row>
    <row r="813" spans="1:2" ht="13.2" hidden="1">
      <c r="A813" s="24"/>
      <c r="B813" s="25"/>
    </row>
    <row r="814" spans="1:2" ht="13.2" hidden="1">
      <c r="A814" s="24"/>
      <c r="B814" s="25"/>
    </row>
    <row r="815" spans="1:2" ht="13.2" hidden="1">
      <c r="A815" s="24"/>
      <c r="B815" s="25"/>
    </row>
    <row r="816" spans="1:2" ht="13.2" hidden="1">
      <c r="A816" s="24"/>
      <c r="B816" s="25"/>
    </row>
    <row r="817" spans="1:2" ht="13.2" hidden="1">
      <c r="A817" s="24"/>
      <c r="B817" s="25"/>
    </row>
    <row r="818" spans="1:2" ht="13.2" hidden="1">
      <c r="A818" s="24"/>
      <c r="B818" s="25"/>
    </row>
    <row r="819" spans="1:2" ht="13.2" hidden="1">
      <c r="A819" s="24"/>
      <c r="B819" s="25"/>
    </row>
    <row r="820" spans="1:2" ht="13.2" hidden="1">
      <c r="A820" s="24"/>
      <c r="B820" s="25"/>
    </row>
    <row r="821" spans="1:2" ht="13.2" hidden="1">
      <c r="A821" s="24"/>
      <c r="B821" s="25"/>
    </row>
    <row r="822" spans="1:2" ht="13.2" hidden="1">
      <c r="A822" s="24"/>
      <c r="B822" s="25"/>
    </row>
    <row r="823" spans="1:2" ht="13.2" hidden="1">
      <c r="A823" s="24"/>
      <c r="B823" s="25"/>
    </row>
    <row r="824" spans="1:2" ht="13.2" hidden="1">
      <c r="A824" s="24"/>
      <c r="B824" s="25"/>
    </row>
    <row r="825" spans="1:2" ht="13.2" hidden="1">
      <c r="A825" s="24"/>
      <c r="B825" s="25"/>
    </row>
    <row r="826" spans="1:2" ht="13.2" hidden="1">
      <c r="A826" s="24"/>
      <c r="B826" s="25"/>
    </row>
    <row r="827" spans="1:2" ht="13.2" hidden="1">
      <c r="A827" s="24"/>
      <c r="B827" s="25"/>
    </row>
    <row r="828" spans="1:2" ht="13.2" hidden="1">
      <c r="A828" s="24"/>
      <c r="B828" s="25"/>
    </row>
    <row r="829" spans="1:2" ht="13.2" hidden="1">
      <c r="A829" s="24"/>
      <c r="B829" s="25"/>
    </row>
    <row r="830" spans="1:2" ht="13.2" hidden="1">
      <c r="A830" s="24"/>
      <c r="B830" s="25"/>
    </row>
    <row r="831" spans="1:2" ht="13.2" hidden="1">
      <c r="A831" s="24"/>
      <c r="B831" s="25"/>
    </row>
    <row r="832" spans="1:2" ht="13.2" hidden="1">
      <c r="A832" s="24"/>
      <c r="B832" s="25"/>
    </row>
    <row r="833" spans="1:2" ht="13.2" hidden="1">
      <c r="A833" s="24"/>
      <c r="B833" s="25"/>
    </row>
    <row r="834" spans="1:2" ht="13.2" hidden="1">
      <c r="A834" s="24"/>
      <c r="B834" s="25"/>
    </row>
    <row r="835" spans="1:2" ht="13.2" hidden="1">
      <c r="A835" s="24"/>
      <c r="B835" s="25"/>
    </row>
    <row r="836" spans="1:2" ht="13.2" hidden="1">
      <c r="A836" s="24"/>
      <c r="B836" s="25"/>
    </row>
    <row r="837" spans="1:2" ht="13.2" hidden="1">
      <c r="A837" s="24"/>
      <c r="B837" s="25"/>
    </row>
    <row r="838" spans="1:2" ht="13.2" hidden="1">
      <c r="A838" s="24"/>
      <c r="B838" s="25"/>
    </row>
    <row r="839" spans="1:2" ht="13.2" hidden="1">
      <c r="A839" s="24"/>
      <c r="B839" s="25"/>
    </row>
    <row r="840" spans="1:2" ht="13.2" hidden="1">
      <c r="A840" s="24"/>
      <c r="B840" s="25"/>
    </row>
    <row r="841" spans="1:2" ht="13.2" hidden="1">
      <c r="A841" s="24"/>
      <c r="B841" s="25"/>
    </row>
    <row r="842" spans="1:2" ht="13.2" hidden="1">
      <c r="A842" s="24"/>
      <c r="B842" s="25"/>
    </row>
    <row r="843" spans="1:2" ht="13.2" hidden="1">
      <c r="A843" s="24"/>
      <c r="B843" s="25"/>
    </row>
    <row r="844" spans="1:2" ht="13.2" hidden="1">
      <c r="A844" s="24"/>
      <c r="B844" s="25"/>
    </row>
    <row r="845" spans="1:2" ht="13.2" hidden="1">
      <c r="A845" s="24"/>
      <c r="B845" s="25"/>
    </row>
    <row r="846" spans="1:2" ht="13.2" hidden="1">
      <c r="A846" s="24"/>
      <c r="B846" s="25"/>
    </row>
    <row r="847" spans="1:2" ht="13.2" hidden="1">
      <c r="A847" s="24"/>
      <c r="B847" s="25"/>
    </row>
    <row r="848" spans="1:2" ht="13.2" hidden="1">
      <c r="A848" s="24"/>
      <c r="B848" s="25"/>
    </row>
    <row r="849" spans="1:2" ht="13.2" hidden="1">
      <c r="A849" s="24"/>
      <c r="B849" s="25"/>
    </row>
    <row r="850" spans="1:2" ht="13.2" hidden="1">
      <c r="A850" s="24"/>
      <c r="B850" s="25"/>
    </row>
    <row r="851" spans="1:2" ht="13.2" hidden="1">
      <c r="A851" s="24"/>
      <c r="B851" s="25"/>
    </row>
    <row r="852" spans="1:2" ht="13.2" hidden="1">
      <c r="A852" s="24"/>
      <c r="B852" s="25"/>
    </row>
    <row r="853" spans="1:2" ht="13.2" hidden="1">
      <c r="A853" s="24"/>
      <c r="B853" s="25"/>
    </row>
    <row r="854" spans="1:2" ht="13.2" hidden="1">
      <c r="A854" s="24"/>
      <c r="B854" s="25"/>
    </row>
    <row r="855" spans="1:2" ht="13.2" hidden="1">
      <c r="A855" s="24"/>
      <c r="B855" s="25"/>
    </row>
    <row r="856" spans="1:2" ht="13.2" hidden="1">
      <c r="A856" s="24"/>
      <c r="B856" s="25"/>
    </row>
    <row r="857" spans="1:2" ht="13.2" hidden="1">
      <c r="A857" s="24"/>
      <c r="B857" s="25"/>
    </row>
    <row r="858" spans="1:2" ht="13.2" hidden="1">
      <c r="A858" s="24"/>
      <c r="B858" s="25"/>
    </row>
    <row r="859" spans="1:2" ht="13.2" hidden="1">
      <c r="A859" s="24"/>
      <c r="B859" s="25"/>
    </row>
    <row r="860" spans="1:2" ht="13.2" hidden="1">
      <c r="A860" s="24"/>
      <c r="B860" s="25"/>
    </row>
    <row r="861" spans="1:2" ht="13.2" hidden="1">
      <c r="A861" s="24"/>
      <c r="B861" s="25"/>
    </row>
    <row r="862" spans="1:2" ht="13.2" hidden="1">
      <c r="A862" s="24"/>
      <c r="B862" s="25"/>
    </row>
    <row r="863" spans="1:2" ht="13.2" hidden="1">
      <c r="A863" s="24"/>
      <c r="B863" s="25"/>
    </row>
    <row r="864" spans="1:2" ht="13.2" hidden="1">
      <c r="A864" s="24"/>
      <c r="B864" s="25"/>
    </row>
    <row r="865" spans="1:2" ht="13.2" hidden="1">
      <c r="A865" s="24"/>
      <c r="B865" s="25"/>
    </row>
    <row r="866" spans="1:2" ht="13.2" hidden="1">
      <c r="A866" s="24"/>
      <c r="B866" s="25"/>
    </row>
    <row r="867" spans="1:2" ht="13.2" hidden="1">
      <c r="A867" s="24"/>
      <c r="B867" s="25"/>
    </row>
    <row r="868" spans="1:2" ht="13.2" hidden="1">
      <c r="A868" s="24"/>
      <c r="B868" s="25"/>
    </row>
  </sheetData>
  <mergeCells count="10">
    <mergeCell ref="A78:B78"/>
    <mergeCell ref="A99:B99"/>
    <mergeCell ref="A122:B122"/>
    <mergeCell ref="A144:B144"/>
    <mergeCell ref="A165:B165"/>
    <mergeCell ref="A3:B3"/>
    <mergeCell ref="A4:B4"/>
    <mergeCell ref="A10:B10"/>
    <mergeCell ref="A36:B36"/>
    <mergeCell ref="A55:B55"/>
  </mergeCells>
  <hyperlinks>
    <hyperlink ref="B31" r:id="rId1" display="https://www.mobiliseyourcity.net/sump-toolkit" xr:uid="{E4CFA3DE-B790-4EAC-A821-45AEBC9F0E98}"/>
    <hyperlink ref="B30" r:id="rId2" display="https://www.mobiliseyourcity.net/national-urban-mobility-policies-and-investment-programmes-nump-guidelines" xr:uid="{A5391A80-1AE7-49EC-9312-3B89A545C859}"/>
    <hyperlink ref="B29" r:id="rId3" display="https://www.ssatp.org/publication/improving-rural-mobility-options-developing-motorized-and-non-motorized-transport-rural" xr:uid="{B03A88B3-2C01-499E-BFDE-394A93139784}"/>
    <hyperlink ref="B28" r:id="rId4" display="https://www.vtpi.org/tdm/tdm35.htm" xr:uid="{E56A29AB-8232-45BE-9C0D-B4AD2337E27B}"/>
    <hyperlink ref="B19" r:id="rId5" display="https://www.uitp.org/pt-benefits/" xr:uid="{2F46D85F-67A9-456F-8567-74B4671FAA49}"/>
    <hyperlink ref="B25" r:id="rId6" display="https://nmttoolkit.itdp.org/" xr:uid="{DBA7A65B-074F-469A-B93E-C620C076DB5C}"/>
    <hyperlink ref="B24" r:id="rId7" display="https://brtguide.itdp.org/" xr:uid="{5F5FC52F-3E28-40CA-BF99-A2F23B5917A9}"/>
    <hyperlink ref="B23" r:id="rId8" display="https://nacto.org/publication/urban-street-design-guide/" xr:uid="{072C5008-463B-43C1-958A-0F7EFB27ADD0}"/>
    <hyperlink ref="B27" r:id="rId9" display="https://www.sustrans.org.uk/for-professionals/infrastructure/walking-and-cycling-infrastructure-design-guidance/?utm_source=chatgpt.com" xr:uid="{1CD7C38A-9484-44B6-BB94-049A1702929F}"/>
    <hyperlink ref="B22" r:id="rId10" display="https://www.itf-oecd.org/sites/default/files/docs/improving-quality-walking-cycling-cities.pdf" xr:uid="{C1FF516F-E067-465C-8549-2AEBDDB2A043}"/>
    <hyperlink ref="B21" r:id="rId11" display="https://www.c40knowledgehub.org/s/article/How-to-implement-transit-oriented-development?language=en_US" xr:uid="{B36E25C8-02CF-4933-A4F1-943C9E956763}"/>
    <hyperlink ref="B20" r:id="rId12" display="https://openknowledge.worldbank.org/server/api/core/bitstreams/38dfeb72-3c67-5f2c-93a1-d82475f7b22b/content" xr:uid="{6B4A0B38-23B7-4469-B15D-CC28629B20AC}"/>
    <hyperlink ref="B44" r:id="rId13" display="https://www.sum4all.org/data/files/e-mobility_in_low-income_countries_in_africa-finance_governance_and_equity.pdf" xr:uid="{AD6237EA-F30F-4044-A6FB-8D4CE3F25162}"/>
    <hyperlink ref="B46" r:id="rId14" display="https://openknowledge.worldbank.org/server/api/core/bitstreams/fa1f685f-2dac-5ba3-88ab-f4f23721db1d/content " xr:uid="{91C3E759-0397-4078-BC07-0477A9DB43C6}"/>
    <hyperlink ref="B48" r:id="rId15" display="https://ww2.arb.ca.gov/our-work/programs/enhanced-fleet-modernization-program" xr:uid="{5F08BCBC-A773-4545-BDE1-DAFB68E52974}"/>
    <hyperlink ref="B49" r:id="rId16" xr:uid="{0EB1CF66-26BE-4D80-8DF4-EC7671F2C76B}"/>
    <hyperlink ref="B50" r:id="rId17" display="https://emobility.tools/" xr:uid="{FE9FAF3C-575D-4E2F-8A9D-9A14EC1CD10B}"/>
    <hyperlink ref="B47" r:id="rId18" xr:uid="{55118C48-9E98-46A9-BD8F-AAC03668760C}"/>
    <hyperlink ref="B45" r:id="rId19" xr:uid="{56D73915-5F48-41BA-9709-FF30065B479B}"/>
    <hyperlink ref="B73" r:id="rId20" display="https://theicct.org/publication/comparing-freight-rail-systems-and-services-in-the-us-and-china-june24/" xr:uid="{CEB5259D-00C5-4E8E-8719-C56A9295F064}"/>
    <hyperlink ref="B72" r:id="rId21" display="https://smartfreightcentre.org/en/skills/fec-electrification-toolkit/" xr:uid="{723A443B-7F7E-46BE-9301-FABD06A1AA2F}"/>
    <hyperlink ref="B70" r:id="rId22" display="https://www.ecologic.eu/sites/default/files/publication/2015/martinez_8_ettar_policy_brief_1.pdf" xr:uid="{1AF0DB06-B88B-4186-A07E-F81EBDB12FF4}"/>
    <hyperlink ref="B69" r:id="rId23" display="https://unctad.org/publication/unctad-framework-sustainable-freight-transport-sft-framework" xr:uid="{70459C6F-E800-4FF5-B564-6E8DCA980E24}"/>
    <hyperlink ref="B68" r:id="rId24" xr:uid="{2BE3CC53-8F51-413E-9AA5-0DC1736E0E09}"/>
    <hyperlink ref="B67" r:id="rId25" display="https://openknowledge.worldbank.org/entities/publication/c4518196-13d0-51c1-8d14-6af660f2945b" xr:uid="{60322A0A-CB9B-4C8B-9DEF-B304A41A21C7}"/>
    <hyperlink ref="B66" r:id="rId26" display="https://theicct.org/publication/transitioning-to-zero-emission-heavy-duty-freight-vehicles/" xr:uid="{787067C1-B2CB-4B8E-BAFA-893963FE8D89}"/>
    <hyperlink ref="B65" r:id="rId27" xr:uid="{56F8C95A-055D-492F-8242-3766288E0F20}"/>
    <hyperlink ref="B64" r:id="rId28" display="https://globaldrivetozero.org/publication/locking-in-commercial-vehicle-charging-infrastructure/" xr:uid="{AD729E7D-8016-4046-B643-C5AECF5A0FD2}"/>
    <hyperlink ref="B71" r:id="rId29" xr:uid="{4E4DA919-EF19-4508-BC88-0AEBB254F6D9}"/>
    <hyperlink ref="B111" r:id="rId30" display="https://documents1.worldbank.org/curated/en/728671468338671582/pdf/wps4440.pdf" xr:uid="{209F5F56-CAFB-471F-A395-B8E73874B4CE}"/>
    <hyperlink ref="B110" r:id="rId31" display="https://www.weforum.org/stories/2021/09/how-to-scale-up-investment-sustainable-mobility/" xr:uid="{C1BE2C5B-F707-4D91-9B08-18591F0EE69B}"/>
    <hyperlink ref="B109" r:id="rId32" display="https://www.iea.org/reports/global-ev-outlook-2023/policy-developments" xr:uid="{7AA208C0-C9B6-443F-B717-8E7FC02015B1}"/>
    <hyperlink ref="B107" r:id="rId33" display="https://openknowledge.worldbank.org/server/api/core/bitstreams/13dc90a3-ae08-58ee-bad3-aa107475fed8/content" xr:uid="{601083FA-7CBF-4F3A-A55E-BBD1CAD4EB08}"/>
    <hyperlink ref="B108" r:id="rId34" display="https://theicct.org/publication/zevtc-accelerating-global-transition-dec2021/" xr:uid="{2A3A6591-6226-4EC2-9F08-41A70B1672A9}"/>
    <hyperlink ref="B113" r:id="rId35" xr:uid="{23D49EA3-0E82-400E-B1DD-47358D23BBA0}"/>
    <hyperlink ref="B114" r:id="rId36" xr:uid="{A1B9CDD0-1B59-43F8-9EBD-493FC72B98C7}"/>
    <hyperlink ref="B115" r:id="rId37" xr:uid="{EA05429A-906D-4A38-9300-9B45AAAA1557}"/>
    <hyperlink ref="B93" r:id="rId38" display="https://www.iea.org/reports/net-zero-roadmap-a-global-pathway-to-keep-the-15-0c-goal-in-reach" xr:uid="{F3C2B272-1819-4780-AAF3-5509341AC871}"/>
    <hyperlink ref="B92" r:id="rId39" xr:uid="{28DE0299-A368-4DD9-BEAF-55B4FC33D1AE}"/>
    <hyperlink ref="B91" r:id="rId40" display="https://www.transformative-mobility.org/wp-content/uploads/2023/03/ASI_TUMI_SUTP_iNUA_No-9_April-2019-Mykme0.pdf" xr:uid="{51E4C921-2E6C-4EF7-90AD-7B78B4D11D09}"/>
    <hyperlink ref="B89" r:id="rId41" display="https://slocat.net/asi/" xr:uid="{303AD6EE-B4D0-488B-A2DB-88662FB748ED}"/>
    <hyperlink ref="B85" r:id="rId42" location="eq-4;https://icapcarbonaction.com/en/?option=com_attach&amp;task=download&amp;id=755 " display="https://unfccc.int/about-us/regional-collaboration-centres/the-ciaca/about-carbon-pricing - eq-4;https://icapcarbonaction.com/en/?option=com_attach&amp;task=download&amp;id=755 " xr:uid="{8BA15543-02DD-43AE-AF12-DD4063AC82A7}"/>
    <hyperlink ref="B84" r:id="rId43" display="https://www.iea.org/reports/implementing-effective-emissions-trading-systems" xr:uid="{03DCE3D2-EB73-46AF-9797-15795018FDB7}"/>
    <hyperlink ref="B94" r:id="rId44" xr:uid="{037288D2-7371-4F38-9E54-30D020131BE4}"/>
    <hyperlink ref="B86" r:id="rId45" xr:uid="{46DB9E7F-215B-45F9-9F4B-DF67A93D3149}"/>
    <hyperlink ref="B158" r:id="rId46" display="https://theicct.org/decarbonizing/alternative-fuels/" xr:uid="{0EF61B70-F08A-4601-8660-9D076E57BE8C}"/>
    <hyperlink ref="B156" r:id="rId47" xr:uid="{89EC5209-68B1-4142-BA13-3735051081A4}"/>
    <hyperlink ref="B157" r:id="rId48" display="https://www.transportpolicy.net/topic/fuels/" xr:uid="{5A97776B-A52E-44E1-BFF3-0A7CECF05AC7}"/>
    <hyperlink ref="B155" r:id="rId49" display="https://www.iea.org/reports/20-renewable-energy-policy-recommendations" xr:uid="{83B43CC8-20B5-4734-B6EF-6471C4C6DA18}"/>
    <hyperlink ref="B153" r:id="rId50" display="https://www.irena.org/-/media/Files/IRENA/Agency/Publication/2021/May/IRENA_Policies_for_Cities_Transport_2021.pdf" xr:uid="{CC1A589D-DB51-468A-B8CF-A0BCDB82BFFA}"/>
    <hyperlink ref="B154" r:id="rId51" display="https://energy.ec.europa.eu/topics/renewable-energy/renewable-energy-directive-targets-and-rules/renewable-energy-directive_en" xr:uid="{D879E510-AEE8-4C3D-BCB7-EBE8687CB92F}"/>
    <hyperlink ref="B137" r:id="rId52" display="https://transport-links.com/hvt-publications/low-carbon-quick-wins-integrating-short-term-sustainable-transport-options-in-climate-policy-in-low-income-countries" xr:uid="{D01283EB-27A5-4C51-8FA2-29FC98970F99}"/>
    <hyperlink ref="B130" r:id="rId53" display="https://slocat.net/ndcs/" xr:uid="{EA71D587-6823-442D-A402-E86DFE51CBAE}"/>
    <hyperlink ref="B136" r:id="rId54" display="https://climate.ec.europa.eu/eu-action/transport/road-transport-reducing-co2-emissions-vehicles/co2-emission-performance-standards-cars-and-vans_en" xr:uid="{9BC6EB07-44DC-48A2-B006-393507F4EB7E}"/>
    <hyperlink ref="B135" r:id="rId55" display="https://ndcpartnership.org/knowledge-portal/climate-toolbox/planning-net-zero-future-guidance-how-develop-long-term-low-emission-development-strategy" xr:uid="{F50FD75E-79D6-4D73-964D-0C24199DC6D0}"/>
    <hyperlink ref="B133" r:id="rId56" display="https://theicct.org/sites/default/files/publications/ICCT_Euro6-VI_briefing_jun2016.pdf" xr:uid="{40264FFF-1D5D-4C1C-892B-46B5D55D5357}"/>
    <hyperlink ref="B132" r:id="rId57" display="https://www.wri.org/research/aligning-ndcs-15degc-net-zero-and-lt-leds" xr:uid="{A0EB4E51-F3D6-4D6B-AAFE-9ABB1309916A}"/>
    <hyperlink ref="B131" r:id="rId58" display="https://ndcpartnership.org/transport-and-climate-change-how-nationally-determined-contributions-can-accelerate-transport" xr:uid="{12EF894B-AC76-4459-90C0-0C4217DF76CF}"/>
    <hyperlink ref="B179" r:id="rId59" display="https://transport-links.com/hvt-publications/infrastructure-toolkit-for-non-motorised-user-safety-in-african-cities-challenges-and-solutions" xr:uid="{D07BDA32-84E5-4043-A678-F9A2C6712ADE}"/>
    <hyperlink ref="B178" r:id="rId60" xr:uid="{DB355F31-F79D-4C39-ADC0-BF9F012164FC}"/>
    <hyperlink ref="B177" r:id="rId61" display="https://www.adb.org/sites/default/files/institutional-document/32772/files/guidelines-climate-proofing-roads.pdf" xr:uid="{6FC5EB24-45B8-4086-BD49-2CBCB186A949}"/>
    <hyperlink ref="B176" r:id="rId62" display="https://cdn.who.int/media/docs/default-source/documents/health-topics/road-traffic-injuries/global-plan-doa-2021--2030-launch-presentation-full-version-%28003%29.pdf?sfvrsn=b48c872_5" xr:uid="{A6E4E43C-06E6-482D-867C-82BD55EBB0C1}"/>
    <hyperlink ref="B175" r:id="rId63" display="https://www.c40knowledgehub.org/s/article/How-to-use-campaigns-and-marketing-to-encourage-sustainable-transport-choices?language=en_US" xr:uid="{923B4500-447F-4F44-B643-4662A033BBBD}"/>
    <hyperlink ref="B174" r:id="rId64" display="https://www.worldbank.org/en/results/2024/03/25/a-decade-of-saving-lives-through-road-safety-investments" xr:uid="{422AAFFD-F5B9-4E0F-A227-CB0EDC46A144}"/>
    <hyperlink ref="B173" r:id="rId65" display="https://etsc.eu/wp-content/uploads/2021_03_ETSC_Briefing_EU_Road_Safety_Strategy_EP_INI_Report_v2.pdf" xr:uid="{B548B67E-A2CC-43A4-AE86-5A0716274C1E}"/>
    <hyperlink ref="B152" r:id="rId66" xr:uid="{95C9DA16-E4F7-48A7-9D4B-3FB398975E62}"/>
    <hyperlink ref="B88" r:id="rId67" display="https://www.c40knowledgehub.org/s/article/Clean-air-zone-toolbox?language=en_US" xr:uid="{93CDA241-4ECB-4FED-A40C-1D117DB35E6C}"/>
    <hyperlink ref="B87" r:id="rId68" xr:uid="{00341D3F-601F-4136-A217-D6CE0EDC1190}"/>
    <hyperlink ref="B90" r:id="rId69" xr:uid="{0211BD8B-CD79-420C-B46F-36892011EC81}"/>
    <hyperlink ref="B112" r:id="rId70" xr:uid="{3BB53BF6-4C0E-4A39-A105-4C2D9E87B09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E5180"/>
    <outlinePr summaryBelow="0" summaryRight="0"/>
  </sheetPr>
  <dimension ref="A1:H116"/>
  <sheetViews>
    <sheetView zoomScaleNormal="100" workbookViewId="0">
      <selection activeCell="A2" sqref="A2"/>
    </sheetView>
  </sheetViews>
  <sheetFormatPr defaultColWidth="0" defaultRowHeight="15.75" customHeight="1" zeroHeight="1"/>
  <cols>
    <col min="1" max="1" width="63.6640625" customWidth="1"/>
    <col min="2" max="2" width="36.44140625" customWidth="1"/>
    <col min="3" max="3" width="22.44140625" customWidth="1"/>
    <col min="4" max="4" width="19.33203125" customWidth="1"/>
    <col min="5" max="5" width="4.33203125" customWidth="1"/>
    <col min="6" max="6" width="66.5546875" customWidth="1"/>
    <col min="7" max="8" width="12.6640625" customWidth="1"/>
    <col min="9" max="16384" width="12.6640625" hidden="1"/>
  </cols>
  <sheetData>
    <row r="1" spans="1:8" ht="15.75" customHeight="1">
      <c r="A1" s="339" t="s">
        <v>458</v>
      </c>
      <c r="B1" s="339"/>
      <c r="C1" s="339"/>
      <c r="D1" s="339"/>
      <c r="E1" s="339"/>
      <c r="F1" s="339"/>
      <c r="G1" s="339"/>
      <c r="H1" s="213"/>
    </row>
    <row r="2" spans="1:8" ht="13.2">
      <c r="A2" s="108"/>
      <c r="B2" s="108"/>
      <c r="C2" s="108"/>
      <c r="D2" s="108"/>
      <c r="E2" s="213"/>
      <c r="F2" s="213"/>
      <c r="G2" s="213"/>
      <c r="H2" s="213"/>
    </row>
    <row r="3" spans="1:8" ht="87" customHeight="1">
      <c r="A3" s="497" t="s">
        <v>668</v>
      </c>
      <c r="B3" s="497"/>
      <c r="C3" s="497"/>
      <c r="D3" s="497"/>
      <c r="E3" s="497"/>
      <c r="F3" s="497"/>
      <c r="G3" s="497"/>
      <c r="H3" s="213"/>
    </row>
    <row r="4" spans="1:8" ht="18" customHeight="1">
      <c r="A4" s="497" t="s">
        <v>459</v>
      </c>
      <c r="B4" s="497"/>
      <c r="C4" s="497"/>
      <c r="D4" s="497"/>
      <c r="E4" s="497"/>
      <c r="F4" s="497"/>
      <c r="G4" s="497"/>
      <c r="H4" s="213"/>
    </row>
    <row r="5" spans="1:8" ht="15.75" customHeight="1">
      <c r="A5" s="213"/>
      <c r="B5" s="213"/>
      <c r="C5" s="213"/>
      <c r="D5" s="213"/>
      <c r="E5" s="213"/>
      <c r="F5" s="213"/>
      <c r="G5" s="213"/>
      <c r="H5" s="213"/>
    </row>
    <row r="6" spans="1:8" ht="21" customHeight="1">
      <c r="A6" s="412" t="s">
        <v>655</v>
      </c>
      <c r="B6" s="431" t="s">
        <v>670</v>
      </c>
      <c r="E6" s="213"/>
      <c r="F6" s="213"/>
      <c r="G6" s="213"/>
      <c r="H6" s="213"/>
    </row>
    <row r="7" spans="1:8" ht="21" customHeight="1">
      <c r="A7" s="412" t="s">
        <v>667</v>
      </c>
      <c r="B7" s="431" t="s">
        <v>670</v>
      </c>
      <c r="C7" s="412"/>
      <c r="D7" s="431"/>
      <c r="E7" s="213"/>
      <c r="F7" s="213"/>
      <c r="G7" s="213"/>
      <c r="H7" s="213"/>
    </row>
    <row r="8" spans="1:8" ht="13.8" thickBot="1">
      <c r="A8" s="213"/>
      <c r="B8" s="213"/>
      <c r="C8" s="213"/>
      <c r="D8" s="213"/>
      <c r="E8" s="213"/>
      <c r="F8" s="213"/>
      <c r="G8" s="213"/>
      <c r="H8" s="213"/>
    </row>
    <row r="9" spans="1:8" ht="51.6" customHeight="1">
      <c r="A9" s="134" t="s">
        <v>460</v>
      </c>
      <c r="B9" s="320" t="s">
        <v>461</v>
      </c>
      <c r="C9" s="314" t="s">
        <v>462</v>
      </c>
      <c r="D9" s="315" t="s">
        <v>463</v>
      </c>
      <c r="E9" s="213"/>
      <c r="F9" s="321" t="s">
        <v>464</v>
      </c>
      <c r="G9" s="322"/>
      <c r="H9" s="213"/>
    </row>
    <row r="10" spans="1:8" ht="19.2" customHeight="1">
      <c r="A10" s="255" t="s">
        <v>465</v>
      </c>
      <c r="B10" s="311" t="str">
        <f>IFERROR(AVERAGE(B57:B63),"")</f>
        <v/>
      </c>
      <c r="C10" s="316" cm="1">
        <f t="array" ref="C10">SUMPRODUCT(--(ISNUMBER(B57:B63)))</f>
        <v>0</v>
      </c>
      <c r="D10" s="317">
        <v>7</v>
      </c>
      <c r="E10" s="213"/>
      <c r="F10" s="498" t="s">
        <v>466</v>
      </c>
      <c r="G10" s="499"/>
      <c r="H10" s="213"/>
    </row>
    <row r="11" spans="1:8" ht="19.2" customHeight="1">
      <c r="A11" s="255" t="s">
        <v>467</v>
      </c>
      <c r="B11" s="311" t="str">
        <f>IFERROR(AVERAGE(B68:B71),"")</f>
        <v/>
      </c>
      <c r="C11" s="316" cm="1">
        <f t="array" ref="C11">SUMPRODUCT(--(ISNUMBER(B68:B71)))</f>
        <v>0</v>
      </c>
      <c r="D11" s="317">
        <v>4</v>
      </c>
      <c r="E11" s="213"/>
      <c r="F11" s="498"/>
      <c r="G11" s="499"/>
      <c r="H11" s="213"/>
    </row>
    <row r="12" spans="1:8" ht="19.2" customHeight="1">
      <c r="A12" s="255" t="s">
        <v>468</v>
      </c>
      <c r="B12" s="311">
        <f>IFERROR(AVERAGE(B76:B78),"")</f>
        <v>0</v>
      </c>
      <c r="C12" s="316" cm="1">
        <f t="array" ref="C12">SUMPRODUCT(--(ISNUMBER(B76:B78)))</f>
        <v>1</v>
      </c>
      <c r="D12" s="317">
        <v>3</v>
      </c>
      <c r="E12" s="213"/>
      <c r="F12" s="498"/>
      <c r="G12" s="499"/>
      <c r="H12" s="213"/>
    </row>
    <row r="13" spans="1:8" ht="19.2" customHeight="1">
      <c r="A13" s="255" t="s">
        <v>469</v>
      </c>
      <c r="B13" s="311" t="str">
        <f>IFERROR(AVERAGE(B83:B84),"")</f>
        <v/>
      </c>
      <c r="C13" s="316" cm="1">
        <f t="array" ref="C13">SUMPRODUCT(--(ISNUMBER(B83:B84)))</f>
        <v>0</v>
      </c>
      <c r="D13" s="317">
        <v>2</v>
      </c>
      <c r="E13" s="213"/>
      <c r="F13" s="500" t="s">
        <v>470</v>
      </c>
      <c r="G13" s="499"/>
      <c r="H13" s="213"/>
    </row>
    <row r="14" spans="1:8" ht="19.2" customHeight="1">
      <c r="A14" s="255" t="s">
        <v>471</v>
      </c>
      <c r="B14" s="311" t="str">
        <f>IFERROR(AVERAGE(B89:B90),"")</f>
        <v/>
      </c>
      <c r="C14" s="316" cm="1">
        <f t="array" ref="C14">SUMPRODUCT(--(ISNUMBER(B89:B90)))</f>
        <v>0</v>
      </c>
      <c r="D14" s="317">
        <v>2</v>
      </c>
      <c r="E14" s="213"/>
      <c r="F14" s="498"/>
      <c r="G14" s="499"/>
      <c r="H14" s="213"/>
    </row>
    <row r="15" spans="1:8" ht="19.2" customHeight="1">
      <c r="A15" s="255" t="s">
        <v>472</v>
      </c>
      <c r="B15" s="311">
        <f>IFERROR(AVERAGE(B95:B97),"")</f>
        <v>0</v>
      </c>
      <c r="C15" s="316" cm="1">
        <f t="array" ref="C15">SUMPRODUCT(--(ISNUMBER(B95:B97)))</f>
        <v>3</v>
      </c>
      <c r="D15" s="317">
        <v>3</v>
      </c>
      <c r="E15" s="213"/>
      <c r="F15" s="498"/>
      <c r="G15" s="499"/>
      <c r="H15" s="213"/>
    </row>
    <row r="16" spans="1:8" ht="19.2" customHeight="1">
      <c r="A16" s="255" t="s">
        <v>473</v>
      </c>
      <c r="B16" s="311" t="str">
        <f>IFERROR(AVERAGE(B102:B106),"")</f>
        <v/>
      </c>
      <c r="C16" s="316" cm="1">
        <f t="array" ref="C16">SUMPRODUCT(--(ISNUMBER(B102:B106)))</f>
        <v>0</v>
      </c>
      <c r="D16" s="317">
        <v>5</v>
      </c>
      <c r="E16" s="213"/>
      <c r="F16" s="498"/>
      <c r="G16" s="499"/>
      <c r="H16" s="213"/>
    </row>
    <row r="17" spans="1:8" ht="19.2" customHeight="1" thickBot="1">
      <c r="A17" s="256" t="s">
        <v>474</v>
      </c>
      <c r="B17" s="313" t="str">
        <f>IFERROR(AVERAGE(B111:B114),"")</f>
        <v/>
      </c>
      <c r="C17" s="319" cm="1">
        <f t="array" ref="C17">SUMPRODUCT(--(ISNUMBER(B111:B114)))</f>
        <v>0</v>
      </c>
      <c r="D17" s="318">
        <v>4</v>
      </c>
      <c r="E17" s="213"/>
      <c r="F17" s="501"/>
      <c r="G17" s="502"/>
      <c r="H17" s="213"/>
    </row>
    <row r="18" spans="1:8" ht="19.2" customHeight="1">
      <c r="A18" s="426"/>
      <c r="B18" s="427"/>
      <c r="C18" s="427"/>
      <c r="D18" s="427"/>
      <c r="E18" s="213"/>
      <c r="F18" s="213"/>
      <c r="G18" s="213"/>
      <c r="H18" s="213"/>
    </row>
    <row r="19" spans="1:8" ht="15.75" customHeight="1">
      <c r="A19" s="430" t="s">
        <v>669</v>
      </c>
      <c r="B19" s="213"/>
      <c r="C19" s="213"/>
      <c r="D19" s="213"/>
      <c r="E19" s="213"/>
      <c r="F19" s="213"/>
      <c r="G19" s="213"/>
      <c r="H19" s="213"/>
    </row>
    <row r="20" spans="1:8" ht="15.75" customHeight="1">
      <c r="A20" s="215"/>
      <c r="B20" s="213"/>
      <c r="C20" s="213"/>
      <c r="D20" s="213"/>
      <c r="E20" s="213"/>
      <c r="F20" s="213"/>
      <c r="G20" s="213"/>
      <c r="H20" s="213"/>
    </row>
    <row r="21" spans="1:8" ht="15.75" customHeight="1">
      <c r="A21" s="215"/>
      <c r="B21" s="213"/>
      <c r="C21" s="213"/>
      <c r="D21" s="213"/>
      <c r="E21" s="213"/>
      <c r="F21" s="213"/>
      <c r="G21" s="213"/>
      <c r="H21" s="213"/>
    </row>
    <row r="22" spans="1:8" ht="15.75" customHeight="1">
      <c r="A22" s="215"/>
      <c r="B22" s="213"/>
      <c r="C22" s="213"/>
      <c r="D22" s="213"/>
      <c r="E22" s="213"/>
      <c r="F22" s="213"/>
      <c r="G22" s="213"/>
      <c r="H22" s="213"/>
    </row>
    <row r="23" spans="1:8" ht="15.75" customHeight="1">
      <c r="A23" s="213"/>
      <c r="B23" s="213"/>
      <c r="C23" s="213"/>
      <c r="D23" s="213"/>
      <c r="E23" s="213"/>
      <c r="F23" s="213"/>
      <c r="G23" s="213"/>
      <c r="H23" s="213"/>
    </row>
    <row r="24" spans="1:8" ht="15.75" customHeight="1">
      <c r="A24" s="215"/>
      <c r="B24" s="213"/>
      <c r="C24" s="213"/>
      <c r="D24" s="213"/>
      <c r="E24" s="213"/>
      <c r="F24" s="213"/>
      <c r="G24" s="213"/>
      <c r="H24" s="213"/>
    </row>
    <row r="25" spans="1:8" ht="15.75" customHeight="1">
      <c r="A25" s="215"/>
      <c r="B25" s="213"/>
      <c r="C25" s="213"/>
      <c r="D25" s="213"/>
      <c r="E25" s="213"/>
      <c r="F25" s="213"/>
      <c r="G25" s="213"/>
      <c r="H25" s="213"/>
    </row>
    <row r="26" spans="1:8" ht="15.75" customHeight="1">
      <c r="A26" s="215"/>
      <c r="B26" s="213"/>
      <c r="C26" s="213"/>
      <c r="D26" s="213"/>
      <c r="E26" s="213"/>
      <c r="F26" s="213"/>
      <c r="G26" s="213"/>
      <c r="H26" s="213"/>
    </row>
    <row r="27" spans="1:8" ht="15.75" customHeight="1">
      <c r="A27" s="215"/>
      <c r="B27" s="213"/>
      <c r="C27" s="213"/>
      <c r="D27" s="213"/>
      <c r="E27" s="213"/>
      <c r="F27" s="213"/>
      <c r="G27" s="213"/>
      <c r="H27" s="213"/>
    </row>
    <row r="28" spans="1:8" ht="15.75" customHeight="1">
      <c r="A28" s="215"/>
      <c r="B28" s="213"/>
      <c r="C28" s="213"/>
      <c r="D28" s="213"/>
      <c r="E28" s="213"/>
      <c r="F28" s="213"/>
      <c r="G28" s="213"/>
      <c r="H28" s="213"/>
    </row>
    <row r="29" spans="1:8" ht="15.75" customHeight="1">
      <c r="A29" s="215"/>
      <c r="B29" s="213"/>
      <c r="C29" s="213"/>
      <c r="D29" s="213"/>
      <c r="E29" s="213"/>
      <c r="F29" s="213"/>
      <c r="G29" s="213"/>
      <c r="H29" s="213"/>
    </row>
    <row r="30" spans="1:8" ht="15.75" customHeight="1">
      <c r="A30" s="215"/>
      <c r="B30" s="213"/>
      <c r="C30" s="213"/>
      <c r="D30" s="213"/>
      <c r="E30" s="213"/>
      <c r="F30" s="213"/>
      <c r="G30" s="213"/>
      <c r="H30" s="213"/>
    </row>
    <row r="31" spans="1:8" ht="15.75" customHeight="1">
      <c r="A31" s="215"/>
      <c r="B31" s="213"/>
      <c r="C31" s="213"/>
      <c r="D31" s="213"/>
      <c r="E31" s="213"/>
      <c r="F31" s="213"/>
      <c r="G31" s="213"/>
      <c r="H31" s="213"/>
    </row>
    <row r="32" spans="1:8" ht="15.75" customHeight="1">
      <c r="A32" s="215"/>
      <c r="B32" s="213"/>
      <c r="C32" s="213"/>
      <c r="D32" s="213"/>
      <c r="E32" s="213"/>
      <c r="F32" s="213"/>
      <c r="G32" s="213"/>
      <c r="H32" s="213"/>
    </row>
    <row r="33" spans="1:8" ht="15.75" customHeight="1">
      <c r="A33" s="215"/>
      <c r="B33" s="213"/>
      <c r="C33" s="213"/>
      <c r="D33" s="213"/>
      <c r="E33" s="213"/>
      <c r="F33" s="213"/>
      <c r="G33" s="213"/>
      <c r="H33" s="213"/>
    </row>
    <row r="34" spans="1:8" ht="15.75" customHeight="1">
      <c r="A34" s="215"/>
      <c r="B34" s="213"/>
      <c r="C34" s="213"/>
      <c r="D34" s="213"/>
      <c r="E34" s="213"/>
      <c r="F34" s="213"/>
      <c r="G34" s="213"/>
      <c r="H34" s="213"/>
    </row>
    <row r="35" spans="1:8" ht="15.75" customHeight="1">
      <c r="A35" s="215"/>
      <c r="B35" s="213"/>
      <c r="C35" s="213"/>
      <c r="D35" s="213"/>
      <c r="E35" s="213"/>
      <c r="F35" s="213"/>
      <c r="G35" s="213"/>
      <c r="H35" s="213"/>
    </row>
    <row r="36" spans="1:8" ht="15.75" customHeight="1">
      <c r="A36" s="215"/>
      <c r="B36" s="213"/>
      <c r="C36" s="213"/>
      <c r="D36" s="213"/>
      <c r="E36" s="213"/>
      <c r="F36" s="213"/>
      <c r="G36" s="213"/>
      <c r="H36" s="213"/>
    </row>
    <row r="37" spans="1:8" ht="15.75" customHeight="1">
      <c r="A37" s="215"/>
      <c r="B37" s="213"/>
      <c r="C37" s="213"/>
      <c r="D37" s="213"/>
      <c r="E37" s="213"/>
      <c r="F37" s="213"/>
      <c r="G37" s="213"/>
      <c r="H37" s="213"/>
    </row>
    <row r="38" spans="1:8" ht="15.75" customHeight="1">
      <c r="A38" s="215"/>
      <c r="B38" s="213"/>
      <c r="C38" s="213"/>
      <c r="D38" s="213"/>
      <c r="E38" s="213"/>
      <c r="F38" s="213"/>
      <c r="G38" s="213"/>
      <c r="H38" s="213"/>
    </row>
    <row r="39" spans="1:8" ht="15.75" customHeight="1">
      <c r="A39" s="215"/>
      <c r="B39" s="213"/>
      <c r="C39" s="213"/>
      <c r="D39" s="213"/>
      <c r="E39" s="213"/>
      <c r="F39" s="213"/>
      <c r="G39" s="213"/>
      <c r="H39" s="213"/>
    </row>
    <row r="40" spans="1:8" ht="15.75" customHeight="1">
      <c r="A40" s="213"/>
      <c r="B40" s="380"/>
      <c r="C40" s="380"/>
      <c r="D40" s="380"/>
      <c r="E40" s="213"/>
      <c r="F40" s="213"/>
      <c r="G40" s="213"/>
      <c r="H40" s="213"/>
    </row>
    <row r="41" spans="1:8" ht="15.75" customHeight="1">
      <c r="A41" s="380"/>
      <c r="B41" s="380"/>
      <c r="C41" s="380"/>
      <c r="D41" s="380"/>
      <c r="E41" s="213"/>
      <c r="F41" s="213"/>
      <c r="G41" s="213"/>
      <c r="H41" s="213"/>
    </row>
    <row r="42" spans="1:8" ht="15.75" customHeight="1">
      <c r="A42" s="380"/>
      <c r="B42" s="380"/>
      <c r="C42" s="380"/>
      <c r="D42" s="380"/>
      <c r="E42" s="213"/>
      <c r="F42" s="213"/>
      <c r="G42" s="213"/>
      <c r="H42" s="213"/>
    </row>
    <row r="43" spans="1:8" ht="15.75" customHeight="1">
      <c r="A43" s="120" t="s">
        <v>475</v>
      </c>
      <c r="B43" s="359"/>
      <c r="C43" s="359"/>
      <c r="D43" s="359"/>
      <c r="E43" s="213"/>
      <c r="F43" s="213"/>
      <c r="G43" s="213"/>
      <c r="H43" s="213"/>
    </row>
    <row r="44" spans="1:8" ht="15.75" customHeight="1">
      <c r="A44" s="380"/>
      <c r="B44" s="380"/>
      <c r="C44" s="380"/>
      <c r="D44" s="380"/>
      <c r="E44" s="213"/>
      <c r="F44" s="213"/>
      <c r="G44" s="213"/>
      <c r="H44" s="213"/>
    </row>
    <row r="45" spans="1:8" ht="15.75" customHeight="1">
      <c r="A45" s="425" t="s">
        <v>671</v>
      </c>
      <c r="B45" s="380"/>
      <c r="C45" s="380"/>
      <c r="D45" s="380"/>
      <c r="E45" s="213"/>
      <c r="F45" s="213"/>
      <c r="G45" s="213"/>
      <c r="H45" s="213"/>
    </row>
    <row r="46" spans="1:8" ht="19.2" customHeight="1">
      <c r="A46" s="426"/>
      <c r="B46" s="427"/>
      <c r="C46" s="427"/>
      <c r="D46" s="427"/>
      <c r="E46" s="213"/>
      <c r="F46" s="213"/>
      <c r="G46" s="213"/>
      <c r="H46" s="213"/>
    </row>
    <row r="47" spans="1:8" ht="15.75" customHeight="1" thickBot="1">
      <c r="A47" s="428"/>
      <c r="B47" s="213"/>
      <c r="C47" s="213"/>
      <c r="D47" s="429" t="s">
        <v>476</v>
      </c>
      <c r="E47" s="213"/>
      <c r="F47" s="213"/>
      <c r="G47" s="213"/>
      <c r="H47" s="213"/>
    </row>
    <row r="48" spans="1:8" ht="164.4" customHeight="1">
      <c r="A48" s="494" t="s">
        <v>477</v>
      </c>
      <c r="B48" s="287" t="str">
        <f>IFERROR(INDEX(A10:A17, MATCH(SMALL(B10:B17, 1), B10:B17, 0)),"")</f>
        <v xml:space="preserve">Freight system and vehicles </v>
      </c>
      <c r="C48" s="312"/>
      <c r="D48" s="503" t="str">
        <f>IFERROR(VLOOKUP(B48,Calculation!A159:B166, 2,0),"")</f>
        <v xml:space="preserve"> • Medium- and heavy-duty vehicle taxes (based on pollution, size, usage)
 • Medium- and heavy-duty vehicle import regulations (including bans)
 • Medium- and heavy-duty vehicle air pollution emission standards
 • Electric charging infrastructure for medium- and heavy-duty vehicles
 • Electric vehicle procurement (focusing on freight vehicles)
 • Electric vehicle import levies (focusing on freight vehicles)
 • Domestic production of electric vehicles
 • Shifting freight movement to more sustainable modes (rail, shipping)
 • Reduce empty load running by trucks, route optimisation, asset sharing</v>
      </c>
      <c r="E48" s="503"/>
      <c r="F48" s="503"/>
      <c r="G48" s="213"/>
      <c r="H48" s="213"/>
    </row>
    <row r="49" spans="1:8" ht="15.75" customHeight="1">
      <c r="A49" s="495"/>
      <c r="B49" s="145" t="s">
        <v>478</v>
      </c>
      <c r="C49" s="423"/>
      <c r="D49" s="423"/>
      <c r="E49" s="213"/>
      <c r="F49" s="424"/>
      <c r="G49" s="213"/>
      <c r="H49" s="213"/>
    </row>
    <row r="50" spans="1:8" ht="158.4" customHeight="1" thickBot="1">
      <c r="A50" s="496"/>
      <c r="B50" s="288" t="str">
        <f>IFERROR(INDEX(A10:A17, MATCH(SMALL(B10:B17, 2), B10:B17, 0)),"")</f>
        <v xml:space="preserve">Freight system and vehicles </v>
      </c>
      <c r="C50" s="312"/>
      <c r="D50" s="503" t="str">
        <f>IFERROR(VLOOKUP(B50,Calculation!A159:B166, 2,0),"")</f>
        <v xml:space="preserve"> • Medium- and heavy-duty vehicle taxes (based on pollution, size, usage)
 • Medium- and heavy-duty vehicle import regulations (including bans)
 • Medium- and heavy-duty vehicle air pollution emission standards
 • Electric charging infrastructure for medium- and heavy-duty vehicles
 • Electric vehicle procurement (focusing on freight vehicles)
 • Electric vehicle import levies (focusing on freight vehicles)
 • Domestic production of electric vehicles
 • Shifting freight movement to more sustainable modes (rail, shipping)
 • Reduce empty load running by trucks, route optimisation, asset sharing</v>
      </c>
      <c r="E50" s="503"/>
      <c r="F50" s="503"/>
      <c r="G50" s="213"/>
      <c r="H50" s="213"/>
    </row>
    <row r="51" spans="1:8" ht="15.75" customHeight="1">
      <c r="A51" s="422" t="s">
        <v>479</v>
      </c>
      <c r="B51" s="213"/>
      <c r="C51" s="213"/>
      <c r="D51" s="213"/>
      <c r="E51" s="213"/>
      <c r="F51" s="213"/>
      <c r="G51" s="213"/>
      <c r="H51" s="213"/>
    </row>
    <row r="52" spans="1:8" ht="15.75" customHeight="1">
      <c r="A52" s="380"/>
      <c r="B52" s="380"/>
      <c r="C52" s="380"/>
      <c r="D52" s="380"/>
      <c r="E52" s="213"/>
      <c r="F52" s="213"/>
      <c r="G52" s="213"/>
      <c r="H52" s="213"/>
    </row>
    <row r="53" spans="1:8" ht="15.75" customHeight="1">
      <c r="A53" s="120" t="s">
        <v>480</v>
      </c>
      <c r="B53" s="121"/>
      <c r="C53" s="419"/>
      <c r="D53" s="419"/>
      <c r="E53" s="213"/>
      <c r="F53" s="213"/>
      <c r="G53" s="213"/>
      <c r="H53" s="213"/>
    </row>
    <row r="54" spans="1:8" ht="21" customHeight="1">
      <c r="A54" s="28"/>
      <c r="C54" s="419"/>
      <c r="D54" s="419"/>
      <c r="E54" s="213"/>
      <c r="F54" s="213"/>
      <c r="G54" s="213"/>
      <c r="H54" s="213"/>
    </row>
    <row r="55" spans="1:8" s="27" customFormat="1" ht="15.75" customHeight="1" thickBot="1">
      <c r="A55" s="120" t="s">
        <v>77</v>
      </c>
      <c r="B55" s="120"/>
      <c r="C55" s="419"/>
      <c r="D55" s="419"/>
      <c r="E55" s="416"/>
      <c r="F55" s="416"/>
      <c r="G55" s="416"/>
      <c r="H55" s="416"/>
    </row>
    <row r="56" spans="1:8" s="27" customFormat="1" ht="15.75" customHeight="1">
      <c r="A56" s="123" t="s">
        <v>481</v>
      </c>
      <c r="B56" s="127" t="s">
        <v>482</v>
      </c>
      <c r="C56" s="419"/>
      <c r="D56" s="419"/>
      <c r="E56" s="213"/>
      <c r="F56" s="416"/>
      <c r="G56" s="416"/>
      <c r="H56" s="416"/>
    </row>
    <row r="57" spans="1:8" s="27" customFormat="1" ht="15.75" customHeight="1">
      <c r="A57" s="54" t="s">
        <v>78</v>
      </c>
      <c r="B57" s="128" t="str">
        <f>Calculation!H10</f>
        <v/>
      </c>
      <c r="C57" s="419"/>
      <c r="D57" s="419"/>
      <c r="E57" s="213"/>
      <c r="F57" s="416"/>
      <c r="G57" s="416"/>
      <c r="H57" s="416"/>
    </row>
    <row r="58" spans="1:8" s="27" customFormat="1" ht="15.75" customHeight="1">
      <c r="A58" s="54" t="s">
        <v>83</v>
      </c>
      <c r="B58" s="128" t="str">
        <f>Calculation!H11</f>
        <v/>
      </c>
      <c r="C58" s="419"/>
      <c r="D58" s="419"/>
      <c r="E58" s="213"/>
      <c r="F58" s="416"/>
      <c r="G58" s="416"/>
      <c r="H58" s="416"/>
    </row>
    <row r="59" spans="1:8" s="27" customFormat="1" ht="15.75" customHeight="1">
      <c r="A59" s="54" t="s">
        <v>90</v>
      </c>
      <c r="B59" s="128" t="str">
        <f>Calculation!H17</f>
        <v/>
      </c>
      <c r="C59" s="419"/>
      <c r="D59" s="419"/>
      <c r="E59" s="213"/>
      <c r="F59" s="416"/>
      <c r="G59" s="416"/>
      <c r="H59" s="416"/>
    </row>
    <row r="60" spans="1:8" s="27" customFormat="1" ht="15.75" customHeight="1">
      <c r="A60" s="54" t="s">
        <v>95</v>
      </c>
      <c r="B60" s="128" t="str">
        <f>Calculation!H23</f>
        <v/>
      </c>
      <c r="C60" s="419"/>
      <c r="D60" s="419"/>
      <c r="E60" s="213"/>
      <c r="F60" s="416"/>
      <c r="G60" s="416"/>
      <c r="H60" s="416"/>
    </row>
    <row r="61" spans="1:8" s="27" customFormat="1" ht="15.75" customHeight="1">
      <c r="A61" s="54" t="s">
        <v>98</v>
      </c>
      <c r="B61" s="128" t="str">
        <f>Calculation!H29</f>
        <v/>
      </c>
      <c r="C61" s="419"/>
      <c r="D61" s="419"/>
      <c r="E61" s="213"/>
      <c r="F61" s="416"/>
      <c r="G61" s="416"/>
      <c r="H61" s="416"/>
    </row>
    <row r="62" spans="1:8" s="27" customFormat="1" ht="15.75" customHeight="1">
      <c r="A62" s="54" t="s">
        <v>103</v>
      </c>
      <c r="B62" s="128" t="str">
        <f>Calculation!H35</f>
        <v/>
      </c>
      <c r="C62" s="419"/>
      <c r="D62" s="419"/>
      <c r="E62" s="213"/>
      <c r="F62" s="416"/>
      <c r="G62" s="416"/>
      <c r="H62" s="416"/>
    </row>
    <row r="63" spans="1:8" s="27" customFormat="1" ht="15.75" customHeight="1" thickBot="1">
      <c r="A63" s="56" t="s">
        <v>108</v>
      </c>
      <c r="B63" s="129" t="str">
        <f>Calculation!H36</f>
        <v/>
      </c>
      <c r="C63" s="419"/>
      <c r="D63" s="419"/>
      <c r="E63" s="213"/>
      <c r="F63" s="416"/>
      <c r="G63" s="416"/>
      <c r="H63" s="416"/>
    </row>
    <row r="64" spans="1:8" s="27" customFormat="1" ht="15.6" customHeight="1">
      <c r="A64" s="384"/>
      <c r="B64" s="416"/>
      <c r="C64" s="416"/>
      <c r="D64" s="416"/>
      <c r="E64" s="213"/>
      <c r="F64" s="416"/>
      <c r="G64" s="416"/>
      <c r="H64" s="416"/>
    </row>
    <row r="65" spans="1:8" s="27" customFormat="1" ht="21" customHeight="1">
      <c r="A65" s="384"/>
      <c r="B65" s="416"/>
      <c r="C65" s="419"/>
      <c r="D65" s="419"/>
      <c r="E65" s="213"/>
      <c r="F65" s="416"/>
      <c r="G65" s="416"/>
      <c r="H65" s="416"/>
    </row>
    <row r="66" spans="1:8" s="27" customFormat="1" ht="14.4" thickBot="1">
      <c r="A66" s="120" t="s">
        <v>113</v>
      </c>
      <c r="B66" s="120"/>
      <c r="C66" s="419"/>
      <c r="D66" s="419"/>
      <c r="E66" s="213"/>
      <c r="F66" s="416"/>
      <c r="G66" s="416"/>
      <c r="H66" s="416"/>
    </row>
    <row r="67" spans="1:8" s="27" customFormat="1" ht="15.75" customHeight="1">
      <c r="A67" s="123" t="s">
        <v>481</v>
      </c>
      <c r="B67" s="127" t="s">
        <v>482</v>
      </c>
      <c r="C67" s="419"/>
      <c r="D67" s="419"/>
      <c r="E67" s="213"/>
      <c r="F67" s="416"/>
      <c r="G67" s="416"/>
      <c r="H67" s="416"/>
    </row>
    <row r="68" spans="1:8" s="27" customFormat="1" ht="15.75" customHeight="1">
      <c r="A68" s="54" t="s">
        <v>114</v>
      </c>
      <c r="B68" s="128" t="str">
        <f>Calculation!H42</f>
        <v/>
      </c>
      <c r="C68" s="419"/>
      <c r="D68" s="419"/>
      <c r="E68" s="213"/>
      <c r="F68" s="416"/>
      <c r="G68" s="416"/>
      <c r="H68" s="416"/>
    </row>
    <row r="69" spans="1:8" s="27" customFormat="1" ht="15.75" customHeight="1">
      <c r="A69" s="54" t="s">
        <v>119</v>
      </c>
      <c r="B69" s="128" t="str">
        <f>Calculation!H43</f>
        <v/>
      </c>
      <c r="C69" s="419"/>
      <c r="D69" s="419"/>
      <c r="E69" s="213"/>
      <c r="F69" s="416"/>
      <c r="G69" s="416"/>
      <c r="H69" s="416"/>
    </row>
    <row r="70" spans="1:8" s="27" customFormat="1" ht="15.75" customHeight="1">
      <c r="A70" s="54" t="s">
        <v>124</v>
      </c>
      <c r="B70" s="128" t="str">
        <f>Calculation!H44</f>
        <v/>
      </c>
      <c r="C70" s="419"/>
      <c r="D70" s="419"/>
      <c r="E70" s="213"/>
      <c r="F70" s="416"/>
      <c r="G70" s="416"/>
      <c r="H70" s="416"/>
    </row>
    <row r="71" spans="1:8" s="27" customFormat="1" ht="15.75" customHeight="1" thickBot="1">
      <c r="A71" s="56" t="s">
        <v>126</v>
      </c>
      <c r="B71" s="129" t="str">
        <f>Calculation!H45</f>
        <v/>
      </c>
      <c r="C71" s="419"/>
      <c r="D71" s="419"/>
      <c r="E71" s="213"/>
      <c r="F71" s="416"/>
      <c r="G71" s="416"/>
      <c r="H71" s="416"/>
    </row>
    <row r="72" spans="1:8" s="27" customFormat="1" ht="15.75" customHeight="1">
      <c r="A72" s="394"/>
      <c r="B72" s="421"/>
      <c r="C72" s="419"/>
      <c r="D72" s="419"/>
      <c r="E72" s="213"/>
      <c r="F72" s="416"/>
      <c r="G72" s="416"/>
      <c r="H72" s="416"/>
    </row>
    <row r="73" spans="1:8" s="27" customFormat="1" ht="21" customHeight="1">
      <c r="A73" s="384"/>
      <c r="B73" s="416"/>
      <c r="C73" s="419"/>
      <c r="D73" s="419"/>
      <c r="E73" s="213"/>
      <c r="F73" s="416"/>
      <c r="G73" s="416"/>
      <c r="H73" s="416"/>
    </row>
    <row r="74" spans="1:8" s="27" customFormat="1" ht="15.75" customHeight="1" thickBot="1">
      <c r="A74" s="120" t="s">
        <v>128</v>
      </c>
      <c r="B74" s="120"/>
      <c r="C74" s="213"/>
      <c r="D74" s="213"/>
      <c r="E74" s="213"/>
      <c r="F74" s="416"/>
      <c r="G74" s="416"/>
      <c r="H74" s="416"/>
    </row>
    <row r="75" spans="1:8" s="27" customFormat="1" ht="15.75" customHeight="1">
      <c r="A75" s="123" t="s">
        <v>481</v>
      </c>
      <c r="B75" s="127" t="s">
        <v>482</v>
      </c>
      <c r="C75" s="213"/>
      <c r="D75" s="213"/>
      <c r="E75" s="213"/>
      <c r="F75" s="416"/>
      <c r="G75" s="416"/>
      <c r="H75" s="416"/>
    </row>
    <row r="76" spans="1:8" s="27" customFormat="1" ht="15.75" customHeight="1">
      <c r="A76" s="49" t="s">
        <v>129</v>
      </c>
      <c r="B76" s="128" t="str">
        <f>Calculation!H51</f>
        <v/>
      </c>
      <c r="C76" s="213"/>
      <c r="D76" s="213"/>
      <c r="E76" s="213"/>
      <c r="F76" s="416"/>
      <c r="G76" s="416"/>
      <c r="H76" s="416"/>
    </row>
    <row r="77" spans="1:8" s="27" customFormat="1" ht="15.75" customHeight="1">
      <c r="A77" s="49" t="s">
        <v>134</v>
      </c>
      <c r="B77" s="128">
        <f>Calculation!H52</f>
        <v>0</v>
      </c>
      <c r="C77" s="213"/>
      <c r="D77" s="213"/>
      <c r="E77" s="213"/>
      <c r="F77" s="416"/>
      <c r="G77" s="416"/>
      <c r="H77" s="416"/>
    </row>
    <row r="78" spans="1:8" s="27" customFormat="1" ht="15.75" customHeight="1" thickBot="1">
      <c r="A78" s="48" t="s">
        <v>139</v>
      </c>
      <c r="B78" s="129" t="str">
        <f>Calculation!H57</f>
        <v/>
      </c>
      <c r="C78" s="213"/>
      <c r="D78" s="213"/>
      <c r="E78" s="213"/>
      <c r="F78" s="416"/>
      <c r="G78" s="416"/>
      <c r="H78" s="416"/>
    </row>
    <row r="79" spans="1:8" s="27" customFormat="1" ht="15.75" customHeight="1">
      <c r="A79" s="411"/>
      <c r="B79" s="420"/>
      <c r="C79" s="213"/>
      <c r="D79" s="213"/>
      <c r="E79" s="213"/>
      <c r="F79" s="416"/>
      <c r="G79" s="416"/>
      <c r="H79" s="416"/>
    </row>
    <row r="80" spans="1:8" s="27" customFormat="1" ht="21" customHeight="1">
      <c r="A80" s="411"/>
      <c r="B80" s="420"/>
      <c r="C80" s="213"/>
      <c r="D80" s="213"/>
      <c r="E80" s="213"/>
      <c r="F80" s="416"/>
      <c r="G80" s="416"/>
      <c r="H80" s="416"/>
    </row>
    <row r="81" spans="1:8" s="27" customFormat="1" ht="15.75" customHeight="1" thickBot="1">
      <c r="A81" s="120" t="s">
        <v>143</v>
      </c>
      <c r="B81" s="130"/>
      <c r="C81" s="213"/>
      <c r="D81" s="213"/>
      <c r="E81" s="213"/>
      <c r="F81" s="416"/>
      <c r="G81" s="416"/>
      <c r="H81" s="416"/>
    </row>
    <row r="82" spans="1:8" s="27" customFormat="1" ht="24.75" customHeight="1">
      <c r="A82" s="123" t="s">
        <v>481</v>
      </c>
      <c r="B82" s="127" t="s">
        <v>482</v>
      </c>
      <c r="C82" s="213"/>
      <c r="D82" s="213"/>
      <c r="E82" s="213"/>
      <c r="F82" s="416"/>
      <c r="G82" s="416"/>
      <c r="H82" s="416"/>
    </row>
    <row r="83" spans="1:8" s="27" customFormat="1" ht="15.75" customHeight="1">
      <c r="A83" s="49" t="s">
        <v>483</v>
      </c>
      <c r="B83" s="128" t="str">
        <f>Calculation!H63</f>
        <v/>
      </c>
      <c r="C83" s="213"/>
      <c r="D83" s="213"/>
      <c r="E83" s="213"/>
      <c r="F83" s="416"/>
      <c r="G83" s="416"/>
      <c r="H83" s="416"/>
    </row>
    <row r="84" spans="1:8" s="27" customFormat="1" ht="15.75" customHeight="1" thickBot="1">
      <c r="A84" s="48" t="s">
        <v>484</v>
      </c>
      <c r="B84" s="129" t="str">
        <f>Calculation!H69</f>
        <v/>
      </c>
      <c r="C84" s="213"/>
      <c r="D84" s="213"/>
      <c r="E84" s="213"/>
      <c r="F84" s="416"/>
      <c r="G84" s="416"/>
      <c r="H84" s="416"/>
    </row>
    <row r="85" spans="1:8" s="27" customFormat="1" ht="15.75" customHeight="1">
      <c r="A85" s="402"/>
      <c r="B85" s="419"/>
      <c r="C85" s="213"/>
      <c r="D85" s="213"/>
      <c r="E85" s="213"/>
      <c r="F85" s="416"/>
      <c r="G85" s="416"/>
      <c r="H85" s="416"/>
    </row>
    <row r="86" spans="1:8" s="27" customFormat="1" ht="21" customHeight="1">
      <c r="A86" s="384"/>
      <c r="B86" s="416"/>
      <c r="C86" s="213"/>
      <c r="D86" s="213"/>
      <c r="E86" s="213"/>
      <c r="F86" s="416"/>
      <c r="G86" s="416"/>
      <c r="H86" s="416"/>
    </row>
    <row r="87" spans="1:8" s="27" customFormat="1" ht="15.75" customHeight="1" thickBot="1">
      <c r="A87" s="120" t="s">
        <v>485</v>
      </c>
      <c r="B87" s="120"/>
      <c r="C87" s="213"/>
      <c r="D87" s="213"/>
      <c r="E87" s="213"/>
      <c r="F87" s="416"/>
      <c r="G87" s="416"/>
      <c r="H87" s="416"/>
    </row>
    <row r="88" spans="1:8" s="27" customFormat="1" ht="24.75" customHeight="1">
      <c r="A88" s="123" t="s">
        <v>481</v>
      </c>
      <c r="B88" s="127" t="s">
        <v>482</v>
      </c>
      <c r="C88" s="213"/>
      <c r="D88" s="213"/>
      <c r="E88" s="213"/>
      <c r="F88" s="416"/>
      <c r="G88" s="416"/>
      <c r="H88" s="416"/>
    </row>
    <row r="89" spans="1:8" s="27" customFormat="1" ht="15.75" customHeight="1">
      <c r="A89" s="49" t="s">
        <v>153</v>
      </c>
      <c r="B89" s="128" t="str">
        <f>Calculation!H80</f>
        <v/>
      </c>
      <c r="C89" s="213"/>
      <c r="D89" s="213"/>
      <c r="E89" s="213"/>
      <c r="F89" s="416"/>
      <c r="G89" s="416"/>
      <c r="H89" s="416"/>
    </row>
    <row r="90" spans="1:8" s="27" customFormat="1" ht="15.75" customHeight="1" thickBot="1">
      <c r="A90" s="48" t="s">
        <v>160</v>
      </c>
      <c r="B90" s="129" t="str">
        <f>Calculation!H87</f>
        <v/>
      </c>
      <c r="C90" s="213"/>
      <c r="D90" s="213"/>
      <c r="E90" s="213"/>
      <c r="F90" s="416"/>
      <c r="G90" s="416"/>
      <c r="H90" s="416"/>
    </row>
    <row r="91" spans="1:8" s="27" customFormat="1" ht="15.75" customHeight="1">
      <c r="A91" s="402"/>
      <c r="B91" s="419"/>
      <c r="C91" s="213"/>
      <c r="D91" s="213"/>
      <c r="E91" s="213"/>
      <c r="F91" s="416"/>
      <c r="G91" s="416"/>
      <c r="H91" s="416"/>
    </row>
    <row r="92" spans="1:8" s="27" customFormat="1" ht="21" customHeight="1">
      <c r="A92" s="384"/>
      <c r="B92" s="421"/>
      <c r="C92" s="213"/>
      <c r="D92" s="213"/>
      <c r="E92" s="213"/>
      <c r="F92" s="416"/>
      <c r="G92" s="416"/>
      <c r="H92" s="416"/>
    </row>
    <row r="93" spans="1:8" s="27" customFormat="1" ht="15.75" customHeight="1" thickBot="1">
      <c r="A93" s="122" t="s">
        <v>169</v>
      </c>
      <c r="B93" s="130"/>
      <c r="C93" s="213"/>
      <c r="D93" s="213"/>
      <c r="E93" s="213"/>
      <c r="F93" s="416"/>
      <c r="G93" s="416"/>
      <c r="H93" s="416"/>
    </row>
    <row r="94" spans="1:8" s="27" customFormat="1" ht="15.75" customHeight="1">
      <c r="A94" s="123" t="s">
        <v>481</v>
      </c>
      <c r="B94" s="127" t="s">
        <v>482</v>
      </c>
      <c r="C94" s="213"/>
      <c r="D94" s="213"/>
      <c r="E94" s="213"/>
      <c r="F94" s="416"/>
      <c r="G94" s="416"/>
      <c r="H94" s="416"/>
    </row>
    <row r="95" spans="1:8" s="27" customFormat="1" ht="15.75" customHeight="1">
      <c r="A95" s="49" t="s">
        <v>170</v>
      </c>
      <c r="B95" s="128">
        <f>Calculation!H98</f>
        <v>0</v>
      </c>
      <c r="C95" s="213"/>
      <c r="D95" s="213"/>
      <c r="E95" s="213"/>
      <c r="F95" s="416"/>
      <c r="G95" s="416"/>
      <c r="H95" s="416"/>
    </row>
    <row r="96" spans="1:8" s="27" customFormat="1" ht="31.5" customHeight="1">
      <c r="A96" s="49" t="s">
        <v>178</v>
      </c>
      <c r="B96" s="128">
        <f>Calculation!H105</f>
        <v>0</v>
      </c>
      <c r="C96" s="213"/>
      <c r="D96" s="213"/>
      <c r="E96" s="213"/>
      <c r="F96" s="416"/>
      <c r="G96" s="416"/>
      <c r="H96" s="416"/>
    </row>
    <row r="97" spans="1:8" s="27" customFormat="1" ht="15.75" customHeight="1" thickBot="1">
      <c r="A97" s="48" t="s">
        <v>185</v>
      </c>
      <c r="B97" s="129">
        <f>Calculation!H111</f>
        <v>0</v>
      </c>
      <c r="C97" s="213"/>
      <c r="D97" s="213"/>
      <c r="E97" s="213"/>
      <c r="F97" s="416"/>
      <c r="G97" s="416"/>
      <c r="H97" s="416"/>
    </row>
    <row r="98" spans="1:8" s="27" customFormat="1" ht="15.75" customHeight="1">
      <c r="A98" s="384"/>
      <c r="B98" s="420"/>
      <c r="C98" s="213"/>
      <c r="D98" s="213"/>
      <c r="E98" s="213"/>
      <c r="F98" s="416"/>
      <c r="G98" s="416"/>
      <c r="H98" s="416"/>
    </row>
    <row r="99" spans="1:8" s="27" customFormat="1" ht="21" customHeight="1">
      <c r="A99" s="384"/>
      <c r="B99" s="421"/>
      <c r="C99" s="213"/>
      <c r="D99" s="213"/>
      <c r="E99" s="213"/>
      <c r="F99" s="416"/>
      <c r="G99" s="416"/>
      <c r="H99" s="416"/>
    </row>
    <row r="100" spans="1:8" s="27" customFormat="1" ht="15.75" customHeight="1" thickBot="1">
      <c r="A100" s="120" t="s">
        <v>191</v>
      </c>
      <c r="B100" s="130"/>
      <c r="C100" s="213"/>
      <c r="D100" s="213"/>
      <c r="E100" s="213"/>
      <c r="F100" s="416"/>
      <c r="G100" s="416"/>
      <c r="H100" s="416"/>
    </row>
    <row r="101" spans="1:8" s="27" customFormat="1" ht="15.75" customHeight="1">
      <c r="A101" s="123" t="s">
        <v>481</v>
      </c>
      <c r="B101" s="127" t="s">
        <v>482</v>
      </c>
      <c r="C101" s="213"/>
      <c r="D101" s="213"/>
      <c r="E101" s="213"/>
      <c r="F101" s="416"/>
      <c r="G101" s="416"/>
      <c r="H101" s="416"/>
    </row>
    <row r="102" spans="1:8" s="27" customFormat="1" ht="15.75" customHeight="1">
      <c r="A102" s="49" t="s">
        <v>192</v>
      </c>
      <c r="B102" s="128" t="str">
        <f>Calculation!H120</f>
        <v/>
      </c>
      <c r="C102" s="213"/>
      <c r="D102" s="213"/>
      <c r="E102" s="213"/>
      <c r="F102" s="416"/>
      <c r="G102" s="416"/>
      <c r="H102" s="416"/>
    </row>
    <row r="103" spans="1:8" s="27" customFormat="1" ht="15.75" customHeight="1">
      <c r="A103" s="49" t="s">
        <v>197</v>
      </c>
      <c r="B103" s="128" t="str">
        <f>Calculation!H121</f>
        <v/>
      </c>
      <c r="C103" s="213"/>
      <c r="D103" s="213"/>
      <c r="E103" s="213"/>
      <c r="F103" s="416"/>
      <c r="G103" s="416"/>
      <c r="H103" s="416"/>
    </row>
    <row r="104" spans="1:8" ht="15.75" customHeight="1">
      <c r="A104" s="49" t="s">
        <v>202</v>
      </c>
      <c r="B104" s="128" t="str">
        <f>Calculation!H122</f>
        <v/>
      </c>
      <c r="C104" s="213"/>
      <c r="D104" s="213"/>
      <c r="E104" s="213"/>
      <c r="F104" s="213"/>
      <c r="G104" s="213"/>
      <c r="H104" s="213"/>
    </row>
    <row r="105" spans="1:8" ht="15.75" customHeight="1">
      <c r="A105" s="31" t="s">
        <v>209</v>
      </c>
      <c r="B105" s="128" t="str">
        <f>Calculation!H128</f>
        <v/>
      </c>
      <c r="C105" s="213"/>
      <c r="D105" s="213"/>
      <c r="E105" s="213"/>
      <c r="F105" s="213"/>
      <c r="G105" s="213"/>
      <c r="H105" s="213"/>
    </row>
    <row r="106" spans="1:8" ht="15.75" customHeight="1" thickBot="1">
      <c r="A106" s="32" t="s">
        <v>212</v>
      </c>
      <c r="B106" s="129" t="str">
        <f>Calculation!H134</f>
        <v/>
      </c>
      <c r="C106" s="213"/>
      <c r="D106" s="213"/>
      <c r="E106" s="213"/>
      <c r="F106" s="213"/>
      <c r="G106" s="213"/>
      <c r="H106" s="213"/>
    </row>
    <row r="107" spans="1:8" ht="15.75" customHeight="1">
      <c r="A107" s="108"/>
      <c r="B107" s="419"/>
      <c r="C107" s="213"/>
      <c r="D107" s="213"/>
      <c r="E107" s="213"/>
      <c r="F107" s="213"/>
      <c r="G107" s="213"/>
      <c r="H107" s="213"/>
    </row>
    <row r="108" spans="1:8" ht="21" customHeight="1">
      <c r="A108" s="384"/>
      <c r="B108" s="338"/>
      <c r="C108" s="213"/>
      <c r="D108" s="213"/>
      <c r="E108" s="213"/>
      <c r="F108" s="213"/>
      <c r="G108" s="213"/>
      <c r="H108" s="213"/>
    </row>
    <row r="109" spans="1:8" ht="15.75" customHeight="1" thickBot="1">
      <c r="A109" s="120" t="s">
        <v>486</v>
      </c>
      <c r="B109" s="130"/>
      <c r="C109" s="213"/>
      <c r="D109" s="213"/>
      <c r="E109" s="213"/>
      <c r="F109" s="213"/>
      <c r="G109" s="213"/>
      <c r="H109" s="213"/>
    </row>
    <row r="110" spans="1:8" ht="15.75" customHeight="1">
      <c r="A110" s="123" t="s">
        <v>481</v>
      </c>
      <c r="B110" s="127" t="s">
        <v>482</v>
      </c>
      <c r="C110" s="213"/>
      <c r="D110" s="213"/>
      <c r="E110" s="213"/>
      <c r="F110" s="213"/>
      <c r="G110" s="213"/>
      <c r="H110" s="213"/>
    </row>
    <row r="111" spans="1:8" ht="15.75" customHeight="1">
      <c r="A111" s="332" t="s">
        <v>215</v>
      </c>
      <c r="B111" s="132" t="str">
        <f>Calculation!H150</f>
        <v/>
      </c>
      <c r="C111" s="213"/>
      <c r="D111" s="213"/>
      <c r="E111" s="213"/>
      <c r="F111" s="213"/>
      <c r="G111" s="213"/>
      <c r="H111" s="213"/>
    </row>
    <row r="112" spans="1:8" ht="15.75" customHeight="1">
      <c r="A112" s="49" t="s">
        <v>220</v>
      </c>
      <c r="B112" s="132" t="str">
        <f>Calculation!H151</f>
        <v/>
      </c>
      <c r="C112" s="213"/>
      <c r="D112" s="213"/>
      <c r="E112" s="213"/>
      <c r="F112" s="213"/>
      <c r="G112" s="213"/>
      <c r="H112" s="213"/>
    </row>
    <row r="113" spans="1:8" ht="15.75" customHeight="1">
      <c r="A113" s="49" t="s">
        <v>225</v>
      </c>
      <c r="B113" s="132" t="str">
        <f>Calculation!H152</f>
        <v/>
      </c>
      <c r="C113" s="213"/>
      <c r="D113" s="213"/>
      <c r="E113" s="213"/>
      <c r="F113" s="213"/>
      <c r="G113" s="213"/>
      <c r="H113" s="213"/>
    </row>
    <row r="114" spans="1:8" ht="15.75" customHeight="1" thickBot="1">
      <c r="A114" s="48" t="s">
        <v>231</v>
      </c>
      <c r="B114" s="133" t="str">
        <f>Calculation!H153</f>
        <v/>
      </c>
      <c r="C114" s="213"/>
      <c r="D114" s="213"/>
      <c r="E114" s="213"/>
      <c r="F114" s="213"/>
      <c r="G114" s="213"/>
      <c r="H114" s="213"/>
    </row>
    <row r="115" spans="1:8" ht="15.75" customHeight="1">
      <c r="A115" s="108"/>
      <c r="B115" s="213"/>
      <c r="C115" s="213"/>
      <c r="D115" s="213"/>
      <c r="E115" s="213"/>
      <c r="F115" s="213"/>
      <c r="G115" s="213"/>
      <c r="H115" s="213"/>
    </row>
    <row r="116" spans="1:8" ht="15.75" customHeight="1">
      <c r="A116" s="213"/>
      <c r="B116" s="213"/>
      <c r="C116" s="213"/>
      <c r="D116" s="213"/>
      <c r="E116" s="213"/>
      <c r="F116" s="213"/>
      <c r="G116" s="213"/>
      <c r="H116" s="213"/>
    </row>
  </sheetData>
  <mergeCells count="7">
    <mergeCell ref="A48:A50"/>
    <mergeCell ref="A3:G3"/>
    <mergeCell ref="F10:G12"/>
    <mergeCell ref="A4:G4"/>
    <mergeCell ref="F13:G17"/>
    <mergeCell ref="D48:F48"/>
    <mergeCell ref="D50:F50"/>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AA84F"/>
    <outlinePr summaryBelow="0" summaryRight="0"/>
  </sheetPr>
  <dimension ref="A1:H959"/>
  <sheetViews>
    <sheetView zoomScale="115" zoomScaleNormal="115" workbookViewId="0"/>
  </sheetViews>
  <sheetFormatPr defaultColWidth="0" defaultRowHeight="0" customHeight="1" zeroHeight="1"/>
  <cols>
    <col min="1" max="1" width="55.33203125" customWidth="1"/>
    <col min="2" max="2" width="37.109375" style="72" customWidth="1"/>
    <col min="3" max="3" width="71" customWidth="1"/>
    <col min="4" max="4" width="16.6640625" customWidth="1"/>
    <col min="5" max="16384" width="12.6640625" hidden="1"/>
  </cols>
  <sheetData>
    <row r="1" spans="1:8" ht="15.6">
      <c r="A1" s="339" t="s">
        <v>487</v>
      </c>
      <c r="B1" s="118"/>
      <c r="C1" s="119"/>
      <c r="D1" s="213"/>
    </row>
    <row r="2" spans="1:8" ht="13.2">
      <c r="A2" s="222"/>
      <c r="B2" s="109"/>
      <c r="C2" s="214"/>
      <c r="D2" s="108"/>
    </row>
    <row r="3" spans="1:8" ht="40.200000000000003" customHeight="1">
      <c r="A3" s="504" t="s">
        <v>488</v>
      </c>
      <c r="B3" s="471"/>
      <c r="C3" s="471"/>
      <c r="D3" s="214"/>
    </row>
    <row r="4" spans="1:8" ht="13.2">
      <c r="A4" s="214"/>
      <c r="B4" s="214"/>
      <c r="C4" s="214"/>
      <c r="D4" s="214"/>
    </row>
    <row r="5" spans="1:8" ht="21" customHeight="1">
      <c r="A5" s="412" t="s">
        <v>655</v>
      </c>
      <c r="B5" s="431" t="s">
        <v>670</v>
      </c>
      <c r="C5" s="412"/>
      <c r="D5" s="431"/>
      <c r="E5" s="213"/>
      <c r="F5" s="213"/>
      <c r="G5" s="213"/>
      <c r="H5" s="213"/>
    </row>
    <row r="6" spans="1:8" ht="21" customHeight="1">
      <c r="A6" s="412" t="s">
        <v>667</v>
      </c>
      <c r="B6" s="431" t="s">
        <v>670</v>
      </c>
      <c r="C6" s="412"/>
      <c r="D6" s="431"/>
      <c r="E6" s="213"/>
      <c r="F6" s="213"/>
      <c r="G6" s="213"/>
      <c r="H6" s="213"/>
    </row>
    <row r="7" spans="1:8" ht="13.2">
      <c r="A7" s="108"/>
      <c r="B7" s="109"/>
      <c r="C7" s="214"/>
      <c r="D7" s="413"/>
    </row>
    <row r="8" spans="1:8" ht="14.4" thickBot="1">
      <c r="A8" s="114" t="s">
        <v>489</v>
      </c>
      <c r="B8" s="120"/>
      <c r="C8" s="120"/>
      <c r="D8" s="213"/>
    </row>
    <row r="9" spans="1:8" ht="13.2">
      <c r="A9" s="115" t="s">
        <v>490</v>
      </c>
      <c r="B9" s="116" t="s">
        <v>491</v>
      </c>
      <c r="C9" s="117" t="s">
        <v>492</v>
      </c>
      <c r="D9" s="414"/>
    </row>
    <row r="10" spans="1:8" ht="13.2">
      <c r="A10" s="31" t="s">
        <v>677</v>
      </c>
      <c r="B10" s="73"/>
      <c r="C10" s="37" t="s">
        <v>493</v>
      </c>
      <c r="D10" s="213"/>
    </row>
    <row r="11" spans="1:8" ht="13.2">
      <c r="A11" s="31" t="s">
        <v>494</v>
      </c>
      <c r="B11" s="74"/>
      <c r="C11" s="37" t="s">
        <v>495</v>
      </c>
      <c r="D11" s="213"/>
    </row>
    <row r="12" spans="1:8" ht="13.8" thickBot="1">
      <c r="A12" s="32" t="s">
        <v>496</v>
      </c>
      <c r="B12" s="221"/>
      <c r="C12" s="39" t="s">
        <v>497</v>
      </c>
      <c r="D12" s="213"/>
    </row>
    <row r="13" spans="1:8" ht="13.2">
      <c r="A13" s="213"/>
      <c r="B13" s="415"/>
      <c r="C13" s="214"/>
      <c r="D13" s="213"/>
    </row>
    <row r="14" spans="1:8" ht="13.2">
      <c r="A14" s="213"/>
      <c r="B14" s="415"/>
      <c r="C14" s="214"/>
      <c r="D14" s="213"/>
    </row>
    <row r="15" spans="1:8" ht="14.4" thickBot="1">
      <c r="A15" s="114" t="s">
        <v>498</v>
      </c>
      <c r="B15" s="120"/>
      <c r="C15" s="120"/>
      <c r="D15" s="213"/>
    </row>
    <row r="16" spans="1:8" ht="13.2">
      <c r="A16" s="115" t="s">
        <v>490</v>
      </c>
      <c r="B16" s="116" t="s">
        <v>491</v>
      </c>
      <c r="C16" s="117" t="s">
        <v>492</v>
      </c>
      <c r="D16" s="213"/>
    </row>
    <row r="17" spans="1:4" ht="39.6">
      <c r="A17" s="323" t="s">
        <v>499</v>
      </c>
      <c r="B17" s="75"/>
      <c r="C17" s="42" t="s">
        <v>500</v>
      </c>
      <c r="D17" s="213"/>
    </row>
    <row r="18" spans="1:4" ht="26.4">
      <c r="A18" s="323" t="s">
        <v>501</v>
      </c>
      <c r="B18" s="73"/>
      <c r="C18" s="42" t="s">
        <v>502</v>
      </c>
      <c r="D18" s="213"/>
    </row>
    <row r="19" spans="1:4" ht="13.2">
      <c r="A19" s="323" t="s">
        <v>503</v>
      </c>
      <c r="B19" s="74"/>
      <c r="C19" s="37" t="s">
        <v>504</v>
      </c>
      <c r="D19" s="213"/>
    </row>
    <row r="20" spans="1:4" ht="26.4">
      <c r="A20" s="323" t="s">
        <v>505</v>
      </c>
      <c r="B20" s="74"/>
      <c r="C20" s="42" t="s">
        <v>96</v>
      </c>
      <c r="D20" s="213"/>
    </row>
    <row r="21" spans="1:4" ht="13.2">
      <c r="A21" s="323" t="s">
        <v>506</v>
      </c>
      <c r="B21" s="74"/>
      <c r="C21" s="37" t="s">
        <v>507</v>
      </c>
      <c r="D21" s="213"/>
    </row>
    <row r="22" spans="1:4" ht="13.2">
      <c r="A22" s="323" t="s">
        <v>508</v>
      </c>
      <c r="B22" s="73"/>
      <c r="C22" s="37" t="s">
        <v>676</v>
      </c>
      <c r="D22" s="213"/>
    </row>
    <row r="23" spans="1:4" ht="13.8" thickBot="1">
      <c r="A23" s="324" t="s">
        <v>509</v>
      </c>
      <c r="B23" s="76"/>
      <c r="C23" s="39" t="s">
        <v>510</v>
      </c>
      <c r="D23" s="213"/>
    </row>
    <row r="24" spans="1:4" ht="13.2">
      <c r="A24" s="213"/>
      <c r="B24" s="415"/>
      <c r="C24" s="214"/>
      <c r="D24" s="213"/>
    </row>
    <row r="25" spans="1:4" ht="13.2">
      <c r="A25" s="213"/>
      <c r="B25" s="415"/>
      <c r="C25" s="214"/>
      <c r="D25" s="213"/>
    </row>
    <row r="26" spans="1:4" ht="14.4" thickBot="1">
      <c r="A26" s="114" t="s">
        <v>511</v>
      </c>
      <c r="B26" s="120"/>
      <c r="C26" s="120"/>
      <c r="D26" s="213"/>
    </row>
    <row r="27" spans="1:4" ht="13.2">
      <c r="A27" s="115" t="s">
        <v>490</v>
      </c>
      <c r="B27" s="116" t="s">
        <v>491</v>
      </c>
      <c r="C27" s="117" t="s">
        <v>492</v>
      </c>
      <c r="D27" s="213"/>
    </row>
    <row r="28" spans="1:4" ht="13.2">
      <c r="A28" s="323" t="s">
        <v>512</v>
      </c>
      <c r="B28" s="73"/>
      <c r="C28" s="37" t="s">
        <v>673</v>
      </c>
      <c r="D28" s="213"/>
    </row>
    <row r="29" spans="1:4" ht="13.2">
      <c r="A29" s="323" t="s">
        <v>513</v>
      </c>
      <c r="B29" s="305"/>
      <c r="C29" s="40" t="s">
        <v>514</v>
      </c>
      <c r="D29" s="213"/>
    </row>
    <row r="30" spans="1:4" ht="13.2">
      <c r="A30" s="323" t="s">
        <v>515</v>
      </c>
      <c r="B30" s="305"/>
      <c r="C30" s="40" t="s">
        <v>516</v>
      </c>
      <c r="D30" s="213"/>
    </row>
    <row r="31" spans="1:4" ht="13.8" thickBot="1">
      <c r="A31" s="324" t="s">
        <v>517</v>
      </c>
      <c r="B31" s="264"/>
      <c r="C31" s="38" t="s">
        <v>675</v>
      </c>
      <c r="D31" s="213"/>
    </row>
    <row r="32" spans="1:4" ht="13.2">
      <c r="A32" s="213"/>
      <c r="B32" s="109"/>
      <c r="C32" s="214"/>
      <c r="D32" s="213"/>
    </row>
    <row r="33" spans="1:4" ht="13.2">
      <c r="A33" s="213"/>
      <c r="B33" s="415"/>
      <c r="C33" s="214"/>
      <c r="D33" s="213"/>
    </row>
    <row r="34" spans="1:4" ht="14.4" thickBot="1">
      <c r="A34" s="114" t="s">
        <v>518</v>
      </c>
      <c r="B34" s="120"/>
      <c r="C34" s="120"/>
      <c r="D34" s="213"/>
    </row>
    <row r="35" spans="1:4" ht="13.2">
      <c r="A35" s="115" t="s">
        <v>490</v>
      </c>
      <c r="B35" s="116" t="s">
        <v>491</v>
      </c>
      <c r="C35" s="117" t="s">
        <v>492</v>
      </c>
      <c r="D35" s="213"/>
    </row>
    <row r="36" spans="1:4" ht="13.2">
      <c r="A36" s="360" t="s">
        <v>519</v>
      </c>
      <c r="B36" s="74"/>
      <c r="C36" s="41" t="s">
        <v>130</v>
      </c>
      <c r="D36" s="213"/>
    </row>
    <row r="37" spans="1:4" ht="13.2">
      <c r="A37" s="323" t="s">
        <v>520</v>
      </c>
      <c r="B37" s="78" t="s">
        <v>521</v>
      </c>
      <c r="C37" s="40" t="s">
        <v>135</v>
      </c>
      <c r="D37" s="213"/>
    </row>
    <row r="38" spans="1:4" ht="27" thickBot="1">
      <c r="A38" s="324" t="s">
        <v>522</v>
      </c>
      <c r="B38" s="264"/>
      <c r="C38" s="38" t="s">
        <v>674</v>
      </c>
      <c r="D38" s="213"/>
    </row>
    <row r="39" spans="1:4" ht="13.2">
      <c r="A39" s="108"/>
      <c r="B39" s="109"/>
      <c r="C39" s="214"/>
      <c r="D39" s="213"/>
    </row>
    <row r="40" spans="1:4" ht="13.2">
      <c r="A40" s="108"/>
      <c r="B40" s="109"/>
      <c r="C40" s="214"/>
      <c r="D40" s="213"/>
    </row>
    <row r="41" spans="1:4" ht="14.4" thickBot="1">
      <c r="A41" s="114" t="s">
        <v>523</v>
      </c>
      <c r="B41" s="120"/>
      <c r="C41" s="120"/>
      <c r="D41" s="213"/>
    </row>
    <row r="42" spans="1:4" ht="13.2">
      <c r="A42" s="115" t="s">
        <v>490</v>
      </c>
      <c r="B42" s="116" t="s">
        <v>491</v>
      </c>
      <c r="C42" s="117" t="s">
        <v>492</v>
      </c>
      <c r="D42" s="213"/>
    </row>
    <row r="43" spans="1:4" ht="13.2">
      <c r="A43" s="31" t="s">
        <v>524</v>
      </c>
      <c r="B43" s="73"/>
      <c r="C43" s="37" t="s">
        <v>525</v>
      </c>
      <c r="D43" s="213"/>
    </row>
    <row r="44" spans="1:4" ht="13.8" thickBot="1">
      <c r="A44" s="32" t="s">
        <v>526</v>
      </c>
      <c r="B44" s="264"/>
      <c r="C44" s="39" t="s">
        <v>527</v>
      </c>
      <c r="D44" s="213"/>
    </row>
    <row r="45" spans="1:4" ht="13.2">
      <c r="A45" s="416"/>
      <c r="B45" s="417"/>
      <c r="C45" s="108"/>
      <c r="D45" s="213"/>
    </row>
    <row r="46" spans="1:4" ht="13.2">
      <c r="A46" s="213"/>
      <c r="B46" s="415"/>
      <c r="C46" s="214"/>
      <c r="D46" s="213"/>
    </row>
    <row r="47" spans="1:4" ht="14.4" thickBot="1">
      <c r="A47" s="114" t="s">
        <v>528</v>
      </c>
      <c r="B47" s="120"/>
      <c r="C47" s="120"/>
      <c r="D47" s="213"/>
    </row>
    <row r="48" spans="1:4" ht="13.2">
      <c r="A48" s="115" t="s">
        <v>490</v>
      </c>
      <c r="B48" s="116" t="s">
        <v>491</v>
      </c>
      <c r="C48" s="117" t="s">
        <v>492</v>
      </c>
      <c r="D48" s="213"/>
    </row>
    <row r="49" spans="1:4" ht="31.5" customHeight="1">
      <c r="A49" s="276" t="s">
        <v>529</v>
      </c>
      <c r="B49" s="297"/>
      <c r="C49" s="40" t="s">
        <v>530</v>
      </c>
      <c r="D49" s="213"/>
    </row>
    <row r="50" spans="1:4" ht="13.8" thickBot="1">
      <c r="A50" s="300" t="s">
        <v>531</v>
      </c>
      <c r="B50" s="77"/>
      <c r="C50" s="38" t="s">
        <v>532</v>
      </c>
      <c r="D50" s="213"/>
    </row>
    <row r="51" spans="1:4" ht="13.2">
      <c r="A51" s="213"/>
      <c r="B51" s="415"/>
      <c r="C51" s="214"/>
      <c r="D51" s="213"/>
    </row>
    <row r="52" spans="1:4" ht="13.2">
      <c r="A52" s="213"/>
      <c r="B52" s="415"/>
      <c r="C52" s="214"/>
      <c r="D52" s="213"/>
    </row>
    <row r="53" spans="1:4" ht="14.4" thickBot="1">
      <c r="A53" s="114" t="s">
        <v>533</v>
      </c>
      <c r="B53" s="113"/>
      <c r="C53" s="113"/>
      <c r="D53" s="213"/>
    </row>
    <row r="54" spans="1:4" ht="13.2">
      <c r="A54" s="115" t="s">
        <v>490</v>
      </c>
      <c r="B54" s="116" t="s">
        <v>491</v>
      </c>
      <c r="C54" s="117" t="s">
        <v>492</v>
      </c>
      <c r="D54" s="213"/>
    </row>
    <row r="55" spans="1:4" ht="13.2">
      <c r="A55" s="323" t="s">
        <v>534</v>
      </c>
      <c r="B55" s="78" t="s">
        <v>535</v>
      </c>
      <c r="C55" s="40" t="s">
        <v>171</v>
      </c>
      <c r="D55" s="213"/>
    </row>
    <row r="56" spans="1:4" ht="26.4">
      <c r="A56" s="323" t="s">
        <v>536</v>
      </c>
      <c r="B56" s="78" t="s">
        <v>537</v>
      </c>
      <c r="C56" s="40" t="s">
        <v>538</v>
      </c>
      <c r="D56" s="213"/>
    </row>
    <row r="57" spans="1:4" ht="27" thickBot="1">
      <c r="A57" s="324" t="s">
        <v>539</v>
      </c>
      <c r="B57" s="79" t="s">
        <v>521</v>
      </c>
      <c r="C57" s="38" t="s">
        <v>540</v>
      </c>
      <c r="D57" s="213"/>
    </row>
    <row r="58" spans="1:4" ht="13.2">
      <c r="A58" s="213"/>
      <c r="B58" s="415"/>
      <c r="C58" s="214"/>
      <c r="D58" s="213"/>
    </row>
    <row r="59" spans="1:4" ht="13.2">
      <c r="A59" s="213"/>
      <c r="B59" s="415"/>
      <c r="C59" s="214"/>
      <c r="D59" s="213"/>
    </row>
    <row r="60" spans="1:4" ht="14.4" thickBot="1">
      <c r="A60" s="114" t="s">
        <v>541</v>
      </c>
      <c r="B60" s="120"/>
      <c r="C60" s="120"/>
      <c r="D60" s="213"/>
    </row>
    <row r="61" spans="1:4" ht="13.2">
      <c r="A61" s="115" t="s">
        <v>490</v>
      </c>
      <c r="B61" s="116" t="s">
        <v>491</v>
      </c>
      <c r="C61" s="117" t="s">
        <v>492</v>
      </c>
      <c r="D61" s="213"/>
    </row>
    <row r="62" spans="1:4" ht="13.2">
      <c r="A62" s="323" t="s">
        <v>542</v>
      </c>
      <c r="B62" s="74"/>
      <c r="C62" s="37" t="s">
        <v>543</v>
      </c>
      <c r="D62" s="213"/>
    </row>
    <row r="63" spans="1:4" ht="13.2">
      <c r="A63" s="323" t="s">
        <v>544</v>
      </c>
      <c r="B63" s="80"/>
      <c r="C63" s="37" t="s">
        <v>545</v>
      </c>
      <c r="D63" s="213"/>
    </row>
    <row r="64" spans="1:4" ht="13.2">
      <c r="A64" s="323" t="s">
        <v>546</v>
      </c>
      <c r="B64" s="73"/>
      <c r="C64" s="37" t="s">
        <v>547</v>
      </c>
      <c r="D64" s="213"/>
    </row>
    <row r="65" spans="1:4" ht="13.2">
      <c r="A65" s="323" t="s">
        <v>548</v>
      </c>
      <c r="B65" s="73"/>
      <c r="C65" s="37" t="s">
        <v>549</v>
      </c>
      <c r="D65" s="213"/>
    </row>
    <row r="66" spans="1:4" ht="13.8" thickBot="1">
      <c r="A66" s="324" t="s">
        <v>550</v>
      </c>
      <c r="B66" s="77"/>
      <c r="C66" s="39" t="s">
        <v>551</v>
      </c>
      <c r="D66" s="213"/>
    </row>
    <row r="67" spans="1:4" ht="13.2">
      <c r="A67" s="213"/>
      <c r="B67" s="213"/>
      <c r="C67" s="213"/>
      <c r="D67" s="213"/>
    </row>
    <row r="68" spans="1:4" ht="13.2">
      <c r="A68" s="418"/>
      <c r="B68" s="109"/>
      <c r="C68" s="214"/>
      <c r="D68" s="213"/>
    </row>
    <row r="69" spans="1:4" ht="14.4" thickBot="1">
      <c r="A69" s="114" t="s">
        <v>552</v>
      </c>
      <c r="B69" s="120"/>
      <c r="C69" s="120"/>
      <c r="D69" s="213"/>
    </row>
    <row r="70" spans="1:4" ht="13.2">
      <c r="A70" s="115" t="s">
        <v>490</v>
      </c>
      <c r="B70" s="116" t="s">
        <v>491</v>
      </c>
      <c r="C70" s="117" t="s">
        <v>492</v>
      </c>
      <c r="D70" s="213"/>
    </row>
    <row r="71" spans="1:4" ht="13.2">
      <c r="A71" s="323" t="s">
        <v>553</v>
      </c>
      <c r="B71" s="80"/>
      <c r="C71" s="42" t="s">
        <v>554</v>
      </c>
      <c r="D71" s="213"/>
    </row>
    <row r="72" spans="1:4" ht="26.4">
      <c r="A72" s="323" t="s">
        <v>555</v>
      </c>
      <c r="B72" s="346"/>
      <c r="C72" s="42" t="s">
        <v>556</v>
      </c>
      <c r="D72" s="213"/>
    </row>
    <row r="73" spans="1:4" ht="13.2">
      <c r="A73" s="323" t="s">
        <v>557</v>
      </c>
      <c r="B73" s="73"/>
      <c r="C73" s="42" t="s">
        <v>558</v>
      </c>
      <c r="D73" s="213"/>
    </row>
    <row r="74" spans="1:4" ht="13.8" thickBot="1">
      <c r="A74" s="324" t="s">
        <v>559</v>
      </c>
      <c r="B74" s="283"/>
      <c r="C74" s="43" t="s">
        <v>232</v>
      </c>
      <c r="D74" s="213"/>
    </row>
    <row r="75" spans="1:4" ht="13.2">
      <c r="A75" s="213"/>
      <c r="B75" s="415"/>
      <c r="C75" s="214"/>
      <c r="D75" s="213"/>
    </row>
    <row r="76" spans="1:4" ht="13.2">
      <c r="A76" s="213"/>
      <c r="B76" s="415"/>
      <c r="C76" s="214"/>
      <c r="D76" s="213"/>
    </row>
    <row r="77" spans="1:4" ht="13.2" hidden="1"/>
    <row r="78" spans="1:4" ht="13.2" hidden="1"/>
    <row r="79" spans="1:4" ht="13.2" hidden="1">
      <c r="C79" s="25"/>
    </row>
    <row r="80" spans="1:4" ht="13.2" hidden="1">
      <c r="C80" s="25"/>
    </row>
    <row r="81" spans="3:3" ht="13.2" hidden="1">
      <c r="C81" s="25"/>
    </row>
    <row r="82" spans="3:3" ht="13.2" hidden="1">
      <c r="C82" s="25"/>
    </row>
    <row r="83" spans="3:3" ht="13.2" hidden="1">
      <c r="C83" s="25"/>
    </row>
    <row r="84" spans="3:3" ht="13.2" hidden="1">
      <c r="C84" s="25"/>
    </row>
    <row r="85" spans="3:3" ht="13.2" hidden="1">
      <c r="C85" s="25"/>
    </row>
    <row r="86" spans="3:3" ht="13.2" hidden="1">
      <c r="C86" s="25"/>
    </row>
    <row r="87" spans="3:3" ht="13.2" hidden="1">
      <c r="C87" s="25"/>
    </row>
    <row r="88" spans="3:3" ht="13.2" hidden="1">
      <c r="C88" s="25"/>
    </row>
    <row r="89" spans="3:3" ht="13.2" hidden="1">
      <c r="C89" s="25"/>
    </row>
    <row r="90" spans="3:3" ht="13.2" hidden="1">
      <c r="C90" s="25"/>
    </row>
    <row r="91" spans="3:3" ht="13.2" hidden="1">
      <c r="C91" s="25"/>
    </row>
    <row r="92" spans="3:3" ht="13.2" hidden="1">
      <c r="C92" s="25"/>
    </row>
    <row r="93" spans="3:3" ht="13.2" hidden="1">
      <c r="C93" s="25"/>
    </row>
    <row r="94" spans="3:3" ht="13.2" hidden="1">
      <c r="C94" s="25"/>
    </row>
    <row r="95" spans="3:3" ht="13.2" hidden="1">
      <c r="C95" s="25"/>
    </row>
    <row r="96" spans="3:3" ht="13.2" hidden="1">
      <c r="C96" s="25"/>
    </row>
    <row r="97" spans="3:3" ht="13.2" hidden="1">
      <c r="C97" s="25"/>
    </row>
    <row r="98" spans="3:3" ht="13.2" hidden="1">
      <c r="C98" s="25"/>
    </row>
    <row r="99" spans="3:3" ht="13.2" hidden="1">
      <c r="C99" s="25"/>
    </row>
    <row r="100" spans="3:3" ht="13.2" hidden="1">
      <c r="C100" s="25"/>
    </row>
    <row r="101" spans="3:3" ht="13.2" hidden="1">
      <c r="C101" s="25"/>
    </row>
    <row r="102" spans="3:3" ht="13.2" hidden="1">
      <c r="C102" s="25"/>
    </row>
    <row r="103" spans="3:3" ht="13.2" hidden="1">
      <c r="C103" s="25"/>
    </row>
    <row r="104" spans="3:3" ht="13.2" hidden="1">
      <c r="C104" s="25"/>
    </row>
    <row r="105" spans="3:3" ht="13.2" hidden="1">
      <c r="C105" s="25"/>
    </row>
    <row r="106" spans="3:3" ht="13.2" hidden="1">
      <c r="C106" s="25"/>
    </row>
    <row r="107" spans="3:3" ht="13.2" hidden="1">
      <c r="C107" s="25"/>
    </row>
    <row r="108" spans="3:3" ht="13.2" hidden="1">
      <c r="C108" s="25"/>
    </row>
    <row r="109" spans="3:3" ht="13.2" hidden="1">
      <c r="C109" s="25"/>
    </row>
    <row r="110" spans="3:3" ht="13.2" hidden="1">
      <c r="C110" s="25"/>
    </row>
    <row r="111" spans="3:3" ht="13.2" hidden="1">
      <c r="C111" s="25"/>
    </row>
    <row r="112" spans="3:3" ht="13.2" hidden="1">
      <c r="C112" s="25"/>
    </row>
    <row r="113" spans="3:3" ht="13.2" hidden="1">
      <c r="C113" s="25"/>
    </row>
    <row r="114" spans="3:3" ht="13.2" hidden="1">
      <c r="C114" s="25"/>
    </row>
    <row r="115" spans="3:3" ht="13.2" hidden="1">
      <c r="C115" s="25"/>
    </row>
    <row r="116" spans="3:3" ht="13.2" hidden="1">
      <c r="C116" s="25"/>
    </row>
    <row r="117" spans="3:3" ht="13.2" hidden="1">
      <c r="C117" s="25"/>
    </row>
    <row r="118" spans="3:3" ht="13.2" hidden="1">
      <c r="C118" s="25"/>
    </row>
    <row r="119" spans="3:3" ht="13.2" hidden="1">
      <c r="C119" s="25"/>
    </row>
    <row r="120" spans="3:3" ht="13.2" hidden="1">
      <c r="C120" s="25"/>
    </row>
    <row r="121" spans="3:3" ht="13.2" hidden="1">
      <c r="C121" s="25"/>
    </row>
    <row r="122" spans="3:3" ht="13.2" hidden="1">
      <c r="C122" s="25"/>
    </row>
    <row r="123" spans="3:3" ht="13.2" hidden="1">
      <c r="C123" s="25"/>
    </row>
    <row r="124" spans="3:3" ht="13.2" hidden="1">
      <c r="C124" s="25"/>
    </row>
    <row r="125" spans="3:3" ht="13.2" hidden="1">
      <c r="C125" s="25"/>
    </row>
    <row r="126" spans="3:3" ht="13.2" hidden="1">
      <c r="C126" s="25"/>
    </row>
    <row r="127" spans="3:3" ht="13.2" hidden="1">
      <c r="C127" s="25"/>
    </row>
    <row r="128" spans="3:3" ht="13.2" hidden="1">
      <c r="C128" s="25"/>
    </row>
    <row r="129" spans="3:3" ht="13.2" hidden="1">
      <c r="C129" s="25"/>
    </row>
    <row r="130" spans="3:3" ht="13.2" hidden="1">
      <c r="C130" s="25"/>
    </row>
    <row r="131" spans="3:3" ht="13.2" hidden="1">
      <c r="C131" s="25"/>
    </row>
    <row r="132" spans="3:3" ht="13.2" hidden="1">
      <c r="C132" s="25"/>
    </row>
    <row r="133" spans="3:3" ht="13.2" hidden="1">
      <c r="C133" s="25"/>
    </row>
    <row r="134" spans="3:3" ht="13.2" hidden="1">
      <c r="C134" s="25"/>
    </row>
    <row r="135" spans="3:3" ht="13.2" hidden="1">
      <c r="C135" s="25"/>
    </row>
    <row r="136" spans="3:3" ht="13.2" hidden="1">
      <c r="C136" s="25"/>
    </row>
    <row r="137" spans="3:3" ht="13.2" hidden="1">
      <c r="C137" s="25"/>
    </row>
    <row r="138" spans="3:3" ht="13.2" hidden="1">
      <c r="C138" s="25"/>
    </row>
    <row r="139" spans="3:3" ht="13.2" hidden="1">
      <c r="C139" s="25"/>
    </row>
    <row r="140" spans="3:3" ht="13.2" hidden="1">
      <c r="C140" s="25"/>
    </row>
    <row r="141" spans="3:3" ht="13.2" hidden="1">
      <c r="C141" s="25"/>
    </row>
    <row r="142" spans="3:3" ht="13.2" hidden="1">
      <c r="C142" s="25"/>
    </row>
    <row r="143" spans="3:3" ht="13.2" hidden="1">
      <c r="C143" s="25"/>
    </row>
    <row r="144" spans="3:3" ht="13.2" hidden="1">
      <c r="C144" s="25"/>
    </row>
    <row r="145" spans="3:3" ht="13.2" hidden="1">
      <c r="C145" s="25"/>
    </row>
    <row r="146" spans="3:3" ht="13.2" hidden="1">
      <c r="C146" s="25"/>
    </row>
    <row r="147" spans="3:3" ht="13.2" hidden="1">
      <c r="C147" s="25"/>
    </row>
    <row r="148" spans="3:3" ht="13.2" hidden="1">
      <c r="C148" s="25"/>
    </row>
    <row r="149" spans="3:3" ht="13.2" hidden="1">
      <c r="C149" s="25"/>
    </row>
    <row r="150" spans="3:3" ht="13.2" hidden="1">
      <c r="C150" s="25"/>
    </row>
    <row r="151" spans="3:3" ht="13.2" hidden="1">
      <c r="C151" s="25"/>
    </row>
    <row r="152" spans="3:3" ht="13.2" hidden="1">
      <c r="C152" s="25"/>
    </row>
    <row r="153" spans="3:3" ht="13.2" hidden="1">
      <c r="C153" s="25"/>
    </row>
    <row r="154" spans="3:3" ht="13.2" hidden="1">
      <c r="C154" s="25"/>
    </row>
    <row r="155" spans="3:3" ht="13.2" hidden="1">
      <c r="C155" s="25"/>
    </row>
    <row r="156" spans="3:3" ht="13.2" hidden="1">
      <c r="C156" s="25"/>
    </row>
    <row r="157" spans="3:3" ht="13.2" hidden="1">
      <c r="C157" s="25"/>
    </row>
    <row r="158" spans="3:3" ht="13.2" hidden="1">
      <c r="C158" s="25"/>
    </row>
    <row r="159" spans="3:3" ht="13.2" hidden="1">
      <c r="C159" s="25"/>
    </row>
    <row r="160" spans="3:3" ht="13.2" hidden="1">
      <c r="C160" s="25"/>
    </row>
    <row r="161" spans="3:3" ht="13.2" hidden="1">
      <c r="C161" s="25"/>
    </row>
    <row r="162" spans="3:3" ht="13.2" hidden="1">
      <c r="C162" s="25"/>
    </row>
    <row r="163" spans="3:3" ht="13.2" hidden="1">
      <c r="C163" s="25"/>
    </row>
    <row r="164" spans="3:3" ht="13.2" hidden="1">
      <c r="C164" s="25"/>
    </row>
    <row r="165" spans="3:3" ht="13.2" hidden="1">
      <c r="C165" s="25"/>
    </row>
    <row r="166" spans="3:3" ht="13.2" hidden="1">
      <c r="C166" s="25"/>
    </row>
    <row r="167" spans="3:3" ht="13.2" hidden="1">
      <c r="C167" s="25"/>
    </row>
    <row r="168" spans="3:3" ht="13.2" hidden="1">
      <c r="C168" s="25"/>
    </row>
    <row r="169" spans="3:3" ht="13.2" hidden="1">
      <c r="C169" s="25"/>
    </row>
    <row r="170" spans="3:3" ht="13.2" hidden="1">
      <c r="C170" s="25"/>
    </row>
    <row r="171" spans="3:3" ht="13.2" hidden="1">
      <c r="C171" s="25"/>
    </row>
    <row r="172" spans="3:3" ht="13.2" hidden="1">
      <c r="C172" s="25"/>
    </row>
    <row r="173" spans="3:3" ht="13.2" hidden="1">
      <c r="C173" s="25"/>
    </row>
    <row r="174" spans="3:3" ht="13.2" hidden="1">
      <c r="C174" s="25"/>
    </row>
    <row r="175" spans="3:3" ht="13.2" hidden="1">
      <c r="C175" s="25"/>
    </row>
    <row r="176" spans="3:3" ht="13.2" hidden="1">
      <c r="C176" s="25"/>
    </row>
    <row r="177" spans="3:3" ht="13.2" hidden="1">
      <c r="C177" s="25"/>
    </row>
    <row r="178" spans="3:3" ht="13.2" hidden="1">
      <c r="C178" s="25"/>
    </row>
    <row r="179" spans="3:3" ht="13.2" hidden="1">
      <c r="C179" s="25"/>
    </row>
    <row r="180" spans="3:3" ht="13.2" hidden="1">
      <c r="C180" s="25"/>
    </row>
    <row r="181" spans="3:3" ht="13.2" hidden="1">
      <c r="C181" s="25"/>
    </row>
    <row r="182" spans="3:3" ht="13.2" hidden="1">
      <c r="C182" s="25"/>
    </row>
    <row r="183" spans="3:3" ht="13.2" hidden="1">
      <c r="C183" s="25"/>
    </row>
    <row r="184" spans="3:3" ht="13.2" hidden="1">
      <c r="C184" s="25"/>
    </row>
    <row r="185" spans="3:3" ht="13.2" hidden="1">
      <c r="C185" s="25"/>
    </row>
    <row r="186" spans="3:3" ht="13.2" hidden="1">
      <c r="C186" s="25"/>
    </row>
    <row r="187" spans="3:3" ht="13.2" hidden="1">
      <c r="C187" s="25"/>
    </row>
    <row r="188" spans="3:3" ht="13.2" hidden="1">
      <c r="C188" s="25"/>
    </row>
    <row r="189" spans="3:3" ht="13.2" hidden="1">
      <c r="C189" s="25"/>
    </row>
    <row r="190" spans="3:3" ht="13.2" hidden="1">
      <c r="C190" s="25"/>
    </row>
    <row r="191" spans="3:3" ht="13.2" hidden="1">
      <c r="C191" s="25"/>
    </row>
    <row r="192" spans="3:3" ht="13.2" hidden="1">
      <c r="C192" s="25"/>
    </row>
    <row r="193" spans="3:3" ht="13.2" hidden="1">
      <c r="C193" s="25"/>
    </row>
    <row r="194" spans="3:3" ht="13.2" hidden="1">
      <c r="C194" s="25"/>
    </row>
    <row r="195" spans="3:3" ht="13.2" hidden="1">
      <c r="C195" s="25"/>
    </row>
    <row r="196" spans="3:3" ht="13.2" hidden="1">
      <c r="C196" s="25"/>
    </row>
    <row r="197" spans="3:3" ht="13.2" hidden="1">
      <c r="C197" s="25"/>
    </row>
    <row r="198" spans="3:3" ht="13.2" hidden="1">
      <c r="C198" s="25"/>
    </row>
    <row r="199" spans="3:3" ht="13.2" hidden="1">
      <c r="C199" s="25"/>
    </row>
    <row r="200" spans="3:3" ht="13.2" hidden="1">
      <c r="C200" s="25"/>
    </row>
    <row r="201" spans="3:3" ht="13.2" hidden="1">
      <c r="C201" s="25"/>
    </row>
    <row r="202" spans="3:3" ht="13.2" hidden="1">
      <c r="C202" s="25"/>
    </row>
    <row r="203" spans="3:3" ht="13.2" hidden="1">
      <c r="C203" s="25"/>
    </row>
    <row r="204" spans="3:3" ht="13.2" hidden="1">
      <c r="C204" s="25"/>
    </row>
    <row r="205" spans="3:3" ht="13.2" hidden="1">
      <c r="C205" s="25"/>
    </row>
    <row r="206" spans="3:3" ht="13.2" hidden="1">
      <c r="C206" s="25"/>
    </row>
    <row r="207" spans="3:3" ht="13.2" hidden="1">
      <c r="C207" s="25"/>
    </row>
    <row r="208" spans="3:3" ht="13.2" hidden="1">
      <c r="C208" s="25"/>
    </row>
    <row r="209" spans="3:3" ht="13.2" hidden="1">
      <c r="C209" s="25"/>
    </row>
    <row r="210" spans="3:3" ht="13.2" hidden="1">
      <c r="C210" s="25"/>
    </row>
    <row r="211" spans="3:3" ht="13.2" hidden="1">
      <c r="C211" s="25"/>
    </row>
    <row r="212" spans="3:3" ht="13.2" hidden="1">
      <c r="C212" s="25"/>
    </row>
    <row r="213" spans="3:3" ht="13.2" hidden="1">
      <c r="C213" s="25"/>
    </row>
    <row r="214" spans="3:3" ht="13.2" hidden="1">
      <c r="C214" s="25"/>
    </row>
    <row r="215" spans="3:3" ht="13.2" hidden="1">
      <c r="C215" s="25"/>
    </row>
    <row r="216" spans="3:3" ht="13.2" hidden="1">
      <c r="C216" s="25"/>
    </row>
    <row r="217" spans="3:3" ht="13.2" hidden="1">
      <c r="C217" s="25"/>
    </row>
    <row r="218" spans="3:3" ht="13.2" hidden="1">
      <c r="C218" s="25"/>
    </row>
    <row r="219" spans="3:3" ht="13.2" hidden="1">
      <c r="C219" s="25"/>
    </row>
    <row r="220" spans="3:3" ht="13.2" hidden="1">
      <c r="C220" s="25"/>
    </row>
    <row r="221" spans="3:3" ht="13.2" hidden="1">
      <c r="C221" s="25"/>
    </row>
    <row r="222" spans="3:3" ht="13.2" hidden="1">
      <c r="C222" s="25"/>
    </row>
    <row r="223" spans="3:3" ht="13.2" hidden="1">
      <c r="C223" s="25"/>
    </row>
    <row r="224" spans="3:3" ht="13.2" hidden="1">
      <c r="C224" s="25"/>
    </row>
    <row r="225" spans="3:3" ht="13.2" hidden="1">
      <c r="C225" s="25"/>
    </row>
    <row r="226" spans="3:3" ht="13.2" hidden="1">
      <c r="C226" s="25"/>
    </row>
    <row r="227" spans="3:3" ht="13.2" hidden="1">
      <c r="C227" s="25"/>
    </row>
    <row r="228" spans="3:3" ht="13.2" hidden="1">
      <c r="C228" s="25"/>
    </row>
    <row r="229" spans="3:3" ht="13.2" hidden="1">
      <c r="C229" s="25"/>
    </row>
    <row r="230" spans="3:3" ht="13.2" hidden="1">
      <c r="C230" s="25"/>
    </row>
    <row r="231" spans="3:3" ht="13.2" hidden="1">
      <c r="C231" s="25"/>
    </row>
    <row r="232" spans="3:3" ht="13.2" hidden="1">
      <c r="C232" s="25"/>
    </row>
    <row r="233" spans="3:3" ht="13.2" hidden="1">
      <c r="C233" s="25"/>
    </row>
    <row r="234" spans="3:3" ht="13.2" hidden="1">
      <c r="C234" s="25"/>
    </row>
    <row r="235" spans="3:3" ht="13.2" hidden="1">
      <c r="C235" s="25"/>
    </row>
    <row r="236" spans="3:3" ht="13.2" hidden="1">
      <c r="C236" s="25"/>
    </row>
    <row r="237" spans="3:3" ht="13.2" hidden="1">
      <c r="C237" s="25"/>
    </row>
    <row r="238" spans="3:3" ht="13.2" hidden="1">
      <c r="C238" s="25"/>
    </row>
    <row r="239" spans="3:3" ht="13.2" hidden="1">
      <c r="C239" s="25"/>
    </row>
    <row r="240" spans="3:3" ht="13.2" hidden="1">
      <c r="C240" s="25"/>
    </row>
    <row r="241" spans="3:3" ht="13.2" hidden="1">
      <c r="C241" s="25"/>
    </row>
    <row r="242" spans="3:3" ht="13.2" hidden="1">
      <c r="C242" s="25"/>
    </row>
    <row r="243" spans="3:3" ht="13.2" hidden="1">
      <c r="C243" s="25"/>
    </row>
    <row r="244" spans="3:3" ht="13.2" hidden="1">
      <c r="C244" s="25"/>
    </row>
    <row r="245" spans="3:3" ht="13.2" hidden="1">
      <c r="C245" s="25"/>
    </row>
    <row r="246" spans="3:3" ht="13.2" hidden="1">
      <c r="C246" s="25"/>
    </row>
    <row r="247" spans="3:3" ht="13.2" hidden="1">
      <c r="C247" s="25"/>
    </row>
    <row r="248" spans="3:3" ht="13.2" hidden="1">
      <c r="C248" s="25"/>
    </row>
    <row r="249" spans="3:3" ht="13.2" hidden="1">
      <c r="C249" s="25"/>
    </row>
    <row r="250" spans="3:3" ht="13.2" hidden="1">
      <c r="C250" s="25"/>
    </row>
    <row r="251" spans="3:3" ht="13.2" hidden="1">
      <c r="C251" s="25"/>
    </row>
    <row r="252" spans="3:3" ht="13.2" hidden="1">
      <c r="C252" s="25"/>
    </row>
    <row r="253" spans="3:3" ht="13.2" hidden="1">
      <c r="C253" s="25"/>
    </row>
    <row r="254" spans="3:3" ht="13.2" hidden="1">
      <c r="C254" s="25"/>
    </row>
    <row r="255" spans="3:3" ht="13.2" hidden="1">
      <c r="C255" s="25"/>
    </row>
    <row r="256" spans="3:3" ht="13.2" hidden="1">
      <c r="C256" s="25"/>
    </row>
    <row r="257" spans="3:3" ht="13.2" hidden="1">
      <c r="C257" s="25"/>
    </row>
    <row r="258" spans="3:3" ht="13.2" hidden="1">
      <c r="C258" s="25"/>
    </row>
    <row r="259" spans="3:3" ht="13.2" hidden="1">
      <c r="C259" s="25"/>
    </row>
    <row r="260" spans="3:3" ht="13.2" hidden="1">
      <c r="C260" s="25"/>
    </row>
    <row r="261" spans="3:3" ht="13.2" hidden="1">
      <c r="C261" s="25"/>
    </row>
    <row r="262" spans="3:3" ht="13.2" hidden="1">
      <c r="C262" s="25"/>
    </row>
    <row r="263" spans="3:3" ht="13.2" hidden="1">
      <c r="C263" s="25"/>
    </row>
    <row r="264" spans="3:3" ht="13.2" hidden="1">
      <c r="C264" s="25"/>
    </row>
    <row r="265" spans="3:3" ht="13.2" hidden="1">
      <c r="C265" s="25"/>
    </row>
    <row r="266" spans="3:3" ht="13.2" hidden="1">
      <c r="C266" s="25"/>
    </row>
    <row r="267" spans="3:3" ht="13.2" hidden="1">
      <c r="C267" s="25"/>
    </row>
    <row r="268" spans="3:3" ht="13.2" hidden="1">
      <c r="C268" s="25"/>
    </row>
    <row r="269" spans="3:3" ht="13.2" hidden="1">
      <c r="C269" s="25"/>
    </row>
    <row r="270" spans="3:3" ht="13.2" hidden="1">
      <c r="C270" s="25"/>
    </row>
    <row r="271" spans="3:3" ht="13.2" hidden="1">
      <c r="C271" s="25"/>
    </row>
    <row r="272" spans="3:3" ht="13.2" hidden="1">
      <c r="C272" s="25"/>
    </row>
    <row r="273" spans="3:3" ht="13.2" hidden="1">
      <c r="C273" s="25"/>
    </row>
    <row r="274" spans="3:3" ht="13.2" hidden="1">
      <c r="C274" s="25"/>
    </row>
    <row r="275" spans="3:3" ht="13.2" hidden="1">
      <c r="C275" s="25"/>
    </row>
    <row r="276" spans="3:3" ht="13.2" hidden="1">
      <c r="C276" s="25"/>
    </row>
    <row r="277" spans="3:3" ht="13.2" hidden="1">
      <c r="C277" s="25"/>
    </row>
    <row r="278" spans="3:3" ht="13.2" hidden="1">
      <c r="C278" s="25"/>
    </row>
    <row r="279" spans="3:3" ht="13.2" hidden="1">
      <c r="C279" s="25"/>
    </row>
    <row r="280" spans="3:3" ht="13.2" hidden="1">
      <c r="C280" s="25"/>
    </row>
    <row r="281" spans="3:3" ht="13.2" hidden="1">
      <c r="C281" s="25"/>
    </row>
    <row r="282" spans="3:3" ht="13.2" hidden="1">
      <c r="C282" s="25"/>
    </row>
    <row r="283" spans="3:3" ht="13.2" hidden="1">
      <c r="C283" s="25"/>
    </row>
    <row r="284" spans="3:3" ht="13.2" hidden="1">
      <c r="C284" s="25"/>
    </row>
    <row r="285" spans="3:3" ht="13.2" hidden="1">
      <c r="C285" s="25"/>
    </row>
    <row r="286" spans="3:3" ht="13.2" hidden="1">
      <c r="C286" s="25"/>
    </row>
    <row r="287" spans="3:3" ht="13.2" hidden="1">
      <c r="C287" s="25"/>
    </row>
    <row r="288" spans="3:3" ht="13.2" hidden="1">
      <c r="C288" s="25"/>
    </row>
    <row r="289" spans="3:3" ht="13.2" hidden="1">
      <c r="C289" s="25"/>
    </row>
    <row r="290" spans="3:3" ht="13.2" hidden="1">
      <c r="C290" s="25"/>
    </row>
    <row r="291" spans="3:3" ht="13.2" hidden="1">
      <c r="C291" s="25"/>
    </row>
    <row r="292" spans="3:3" ht="13.2" hidden="1">
      <c r="C292" s="25"/>
    </row>
    <row r="293" spans="3:3" ht="13.2" hidden="1">
      <c r="C293" s="25"/>
    </row>
    <row r="294" spans="3:3" ht="13.2" hidden="1">
      <c r="C294" s="25"/>
    </row>
    <row r="295" spans="3:3" ht="13.2" hidden="1">
      <c r="C295" s="25"/>
    </row>
    <row r="296" spans="3:3" ht="13.2" hidden="1">
      <c r="C296" s="25"/>
    </row>
    <row r="297" spans="3:3" ht="13.2" hidden="1">
      <c r="C297" s="25"/>
    </row>
    <row r="298" spans="3:3" ht="13.2" hidden="1">
      <c r="C298" s="25"/>
    </row>
    <row r="299" spans="3:3" ht="13.2" hidden="1">
      <c r="C299" s="25"/>
    </row>
    <row r="300" spans="3:3" ht="13.2" hidden="1">
      <c r="C300" s="25"/>
    </row>
    <row r="301" spans="3:3" ht="13.2" hidden="1">
      <c r="C301" s="25"/>
    </row>
    <row r="302" spans="3:3" ht="13.2" hidden="1">
      <c r="C302" s="25"/>
    </row>
    <row r="303" spans="3:3" ht="13.2" hidden="1">
      <c r="C303" s="25"/>
    </row>
    <row r="304" spans="3:3" ht="13.2" hidden="1">
      <c r="C304" s="25"/>
    </row>
    <row r="305" spans="3:3" ht="13.2" hidden="1">
      <c r="C305" s="25"/>
    </row>
    <row r="306" spans="3:3" ht="13.2" hidden="1">
      <c r="C306" s="25"/>
    </row>
    <row r="307" spans="3:3" ht="13.2" hidden="1">
      <c r="C307" s="25"/>
    </row>
    <row r="308" spans="3:3" ht="13.2" hidden="1">
      <c r="C308" s="25"/>
    </row>
    <row r="309" spans="3:3" ht="13.2" hidden="1">
      <c r="C309" s="25"/>
    </row>
    <row r="310" spans="3:3" ht="13.2" hidden="1">
      <c r="C310" s="25"/>
    </row>
    <row r="311" spans="3:3" ht="13.2" hidden="1">
      <c r="C311" s="25"/>
    </row>
    <row r="312" spans="3:3" ht="13.2" hidden="1">
      <c r="C312" s="25"/>
    </row>
    <row r="313" spans="3:3" ht="13.2" hidden="1">
      <c r="C313" s="25"/>
    </row>
    <row r="314" spans="3:3" ht="13.2" hidden="1">
      <c r="C314" s="25"/>
    </row>
    <row r="315" spans="3:3" ht="13.2" hidden="1">
      <c r="C315" s="25"/>
    </row>
    <row r="316" spans="3:3" ht="13.2" hidden="1">
      <c r="C316" s="25"/>
    </row>
    <row r="317" spans="3:3" ht="13.2" hidden="1">
      <c r="C317" s="25"/>
    </row>
    <row r="318" spans="3:3" ht="13.2" hidden="1">
      <c r="C318" s="25"/>
    </row>
    <row r="319" spans="3:3" ht="13.2" hidden="1">
      <c r="C319" s="25"/>
    </row>
    <row r="320" spans="3:3" ht="13.2" hidden="1">
      <c r="C320" s="25"/>
    </row>
    <row r="321" spans="3:3" ht="13.2" hidden="1">
      <c r="C321" s="25"/>
    </row>
    <row r="322" spans="3:3" ht="13.2" hidden="1">
      <c r="C322" s="25"/>
    </row>
    <row r="323" spans="3:3" ht="13.2" hidden="1">
      <c r="C323" s="25"/>
    </row>
    <row r="324" spans="3:3" ht="13.2" hidden="1">
      <c r="C324" s="25"/>
    </row>
    <row r="325" spans="3:3" ht="13.2" hidden="1">
      <c r="C325" s="25"/>
    </row>
    <row r="326" spans="3:3" ht="13.2" hidden="1">
      <c r="C326" s="25"/>
    </row>
    <row r="327" spans="3:3" ht="13.2" hidden="1">
      <c r="C327" s="25"/>
    </row>
    <row r="328" spans="3:3" ht="13.2" hidden="1">
      <c r="C328" s="25"/>
    </row>
    <row r="329" spans="3:3" ht="13.2" hidden="1">
      <c r="C329" s="25"/>
    </row>
    <row r="330" spans="3:3" ht="13.2" hidden="1">
      <c r="C330" s="25"/>
    </row>
    <row r="331" spans="3:3" ht="13.2" hidden="1">
      <c r="C331" s="25"/>
    </row>
    <row r="332" spans="3:3" ht="13.2" hidden="1">
      <c r="C332" s="25"/>
    </row>
    <row r="333" spans="3:3" ht="13.2" hidden="1">
      <c r="C333" s="25"/>
    </row>
    <row r="334" spans="3:3" ht="13.2" hidden="1">
      <c r="C334" s="25"/>
    </row>
    <row r="335" spans="3:3" ht="13.2" hidden="1">
      <c r="C335" s="25"/>
    </row>
    <row r="336" spans="3:3" ht="13.2" hidden="1">
      <c r="C336" s="25"/>
    </row>
    <row r="337" spans="3:3" ht="13.2" hidden="1">
      <c r="C337" s="25"/>
    </row>
    <row r="338" spans="3:3" ht="13.2" hidden="1">
      <c r="C338" s="25"/>
    </row>
    <row r="339" spans="3:3" ht="13.2" hidden="1">
      <c r="C339" s="25"/>
    </row>
    <row r="340" spans="3:3" ht="13.2" hidden="1">
      <c r="C340" s="25"/>
    </row>
    <row r="341" spans="3:3" ht="13.2" hidden="1">
      <c r="C341" s="25"/>
    </row>
    <row r="342" spans="3:3" ht="13.2" hidden="1">
      <c r="C342" s="25"/>
    </row>
    <row r="343" spans="3:3" ht="13.2" hidden="1">
      <c r="C343" s="25"/>
    </row>
    <row r="344" spans="3:3" ht="13.2" hidden="1">
      <c r="C344" s="25"/>
    </row>
    <row r="345" spans="3:3" ht="13.2" hidden="1">
      <c r="C345" s="25"/>
    </row>
    <row r="346" spans="3:3" ht="13.2" hidden="1">
      <c r="C346" s="25"/>
    </row>
    <row r="347" spans="3:3" ht="13.2" hidden="1">
      <c r="C347" s="25"/>
    </row>
    <row r="348" spans="3:3" ht="13.2" hidden="1">
      <c r="C348" s="25"/>
    </row>
    <row r="349" spans="3:3" ht="13.2" hidden="1">
      <c r="C349" s="25"/>
    </row>
    <row r="350" spans="3:3" ht="13.2" hidden="1">
      <c r="C350" s="25"/>
    </row>
    <row r="351" spans="3:3" ht="13.2" hidden="1">
      <c r="C351" s="25"/>
    </row>
    <row r="352" spans="3:3" ht="13.2" hidden="1">
      <c r="C352" s="25"/>
    </row>
    <row r="353" spans="3:3" ht="13.2" hidden="1">
      <c r="C353" s="25"/>
    </row>
    <row r="354" spans="3:3" ht="13.2" hidden="1">
      <c r="C354" s="25"/>
    </row>
    <row r="355" spans="3:3" ht="13.2" hidden="1">
      <c r="C355" s="25"/>
    </row>
    <row r="356" spans="3:3" ht="13.2" hidden="1">
      <c r="C356" s="25"/>
    </row>
    <row r="357" spans="3:3" ht="13.2" hidden="1">
      <c r="C357" s="25"/>
    </row>
    <row r="358" spans="3:3" ht="13.2" hidden="1">
      <c r="C358" s="25"/>
    </row>
    <row r="359" spans="3:3" ht="13.2" hidden="1">
      <c r="C359" s="25"/>
    </row>
    <row r="360" spans="3:3" ht="13.2" hidden="1">
      <c r="C360" s="25"/>
    </row>
    <row r="361" spans="3:3" ht="13.2" hidden="1">
      <c r="C361" s="25"/>
    </row>
    <row r="362" spans="3:3" ht="13.2" hidden="1">
      <c r="C362" s="25"/>
    </row>
    <row r="363" spans="3:3" ht="13.2" hidden="1">
      <c r="C363" s="25"/>
    </row>
    <row r="364" spans="3:3" ht="13.2" hidden="1">
      <c r="C364" s="25"/>
    </row>
    <row r="365" spans="3:3" ht="13.2" hidden="1">
      <c r="C365" s="25"/>
    </row>
    <row r="366" spans="3:3" ht="13.2" hidden="1">
      <c r="C366" s="25"/>
    </row>
    <row r="367" spans="3:3" ht="13.2" hidden="1">
      <c r="C367" s="25"/>
    </row>
    <row r="368" spans="3:3" ht="13.2" hidden="1">
      <c r="C368" s="25"/>
    </row>
    <row r="369" spans="3:3" ht="13.2" hidden="1">
      <c r="C369" s="25"/>
    </row>
    <row r="370" spans="3:3" ht="13.2" hidden="1">
      <c r="C370" s="25"/>
    </row>
    <row r="371" spans="3:3" ht="13.2" hidden="1">
      <c r="C371" s="25"/>
    </row>
    <row r="372" spans="3:3" ht="13.2" hidden="1">
      <c r="C372" s="25"/>
    </row>
    <row r="373" spans="3:3" ht="13.2" hidden="1">
      <c r="C373" s="25"/>
    </row>
    <row r="374" spans="3:3" ht="13.2" hidden="1">
      <c r="C374" s="25"/>
    </row>
    <row r="375" spans="3:3" ht="13.2" hidden="1">
      <c r="C375" s="25"/>
    </row>
    <row r="376" spans="3:3" ht="13.2" hidden="1">
      <c r="C376" s="25"/>
    </row>
    <row r="377" spans="3:3" ht="13.2" hidden="1">
      <c r="C377" s="25"/>
    </row>
    <row r="378" spans="3:3" ht="13.2" hidden="1">
      <c r="C378" s="25"/>
    </row>
    <row r="379" spans="3:3" ht="13.2" hidden="1">
      <c r="C379" s="25"/>
    </row>
    <row r="380" spans="3:3" ht="13.2" hidden="1">
      <c r="C380" s="25"/>
    </row>
    <row r="381" spans="3:3" ht="13.2" hidden="1">
      <c r="C381" s="25"/>
    </row>
    <row r="382" spans="3:3" ht="13.2" hidden="1">
      <c r="C382" s="25"/>
    </row>
    <row r="383" spans="3:3" ht="13.2" hidden="1">
      <c r="C383" s="25"/>
    </row>
    <row r="384" spans="3:3" ht="13.2" hidden="1">
      <c r="C384" s="25"/>
    </row>
    <row r="385" spans="3:3" ht="13.2" hidden="1">
      <c r="C385" s="25"/>
    </row>
    <row r="386" spans="3:3" ht="13.2" hidden="1">
      <c r="C386" s="25"/>
    </row>
    <row r="387" spans="3:3" ht="13.2" hidden="1">
      <c r="C387" s="25"/>
    </row>
    <row r="388" spans="3:3" ht="13.2" hidden="1">
      <c r="C388" s="25"/>
    </row>
    <row r="389" spans="3:3" ht="13.2" hidden="1">
      <c r="C389" s="25"/>
    </row>
    <row r="390" spans="3:3" ht="13.2" hidden="1">
      <c r="C390" s="25"/>
    </row>
    <row r="391" spans="3:3" ht="13.2" hidden="1">
      <c r="C391" s="25"/>
    </row>
    <row r="392" spans="3:3" ht="13.2" hidden="1">
      <c r="C392" s="25"/>
    </row>
    <row r="393" spans="3:3" ht="13.2" hidden="1">
      <c r="C393" s="25"/>
    </row>
    <row r="394" spans="3:3" ht="13.2" hidden="1">
      <c r="C394" s="25"/>
    </row>
    <row r="395" spans="3:3" ht="13.2" hidden="1">
      <c r="C395" s="25"/>
    </row>
    <row r="396" spans="3:3" ht="13.2" hidden="1">
      <c r="C396" s="25"/>
    </row>
    <row r="397" spans="3:3" ht="13.2" hidden="1">
      <c r="C397" s="25"/>
    </row>
    <row r="398" spans="3:3" ht="13.2" hidden="1">
      <c r="C398" s="25"/>
    </row>
    <row r="399" spans="3:3" ht="13.2" hidden="1">
      <c r="C399" s="25"/>
    </row>
    <row r="400" spans="3:3" ht="13.2" hidden="1">
      <c r="C400" s="25"/>
    </row>
    <row r="401" spans="3:3" ht="13.2" hidden="1">
      <c r="C401" s="25"/>
    </row>
    <row r="402" spans="3:3" ht="13.2" hidden="1">
      <c r="C402" s="25"/>
    </row>
    <row r="403" spans="3:3" ht="13.2" hidden="1">
      <c r="C403" s="25"/>
    </row>
    <row r="404" spans="3:3" ht="13.2" hidden="1">
      <c r="C404" s="25"/>
    </row>
    <row r="405" spans="3:3" ht="13.2" hidden="1">
      <c r="C405" s="25"/>
    </row>
    <row r="406" spans="3:3" ht="13.2" hidden="1">
      <c r="C406" s="25"/>
    </row>
    <row r="407" spans="3:3" ht="13.2" hidden="1">
      <c r="C407" s="25"/>
    </row>
    <row r="408" spans="3:3" ht="13.2" hidden="1">
      <c r="C408" s="25"/>
    </row>
    <row r="409" spans="3:3" ht="13.2" hidden="1">
      <c r="C409" s="25"/>
    </row>
    <row r="410" spans="3:3" ht="13.2" hidden="1">
      <c r="C410" s="25"/>
    </row>
    <row r="411" spans="3:3" ht="13.2" hidden="1">
      <c r="C411" s="25"/>
    </row>
    <row r="412" spans="3:3" ht="13.2" hidden="1">
      <c r="C412" s="25"/>
    </row>
    <row r="413" spans="3:3" ht="13.2" hidden="1">
      <c r="C413" s="25"/>
    </row>
    <row r="414" spans="3:3" ht="13.2" hidden="1">
      <c r="C414" s="25"/>
    </row>
    <row r="415" spans="3:3" ht="13.2" hidden="1">
      <c r="C415" s="25"/>
    </row>
    <row r="416" spans="3:3" ht="13.2" hidden="1">
      <c r="C416" s="25"/>
    </row>
    <row r="417" spans="3:3" ht="13.2" hidden="1">
      <c r="C417" s="25"/>
    </row>
    <row r="418" spans="3:3" ht="13.2" hidden="1">
      <c r="C418" s="25"/>
    </row>
    <row r="419" spans="3:3" ht="13.2" hidden="1">
      <c r="C419" s="25"/>
    </row>
    <row r="420" spans="3:3" ht="13.2" hidden="1">
      <c r="C420" s="25"/>
    </row>
    <row r="421" spans="3:3" ht="13.2" hidden="1">
      <c r="C421" s="25"/>
    </row>
    <row r="422" spans="3:3" ht="13.2" hidden="1">
      <c r="C422" s="25"/>
    </row>
    <row r="423" spans="3:3" ht="13.2" hidden="1">
      <c r="C423" s="25"/>
    </row>
    <row r="424" spans="3:3" ht="13.2" hidden="1">
      <c r="C424" s="25"/>
    </row>
    <row r="425" spans="3:3" ht="13.2" hidden="1">
      <c r="C425" s="25"/>
    </row>
    <row r="426" spans="3:3" ht="13.2" hidden="1">
      <c r="C426" s="25"/>
    </row>
    <row r="427" spans="3:3" ht="13.2" hidden="1">
      <c r="C427" s="25"/>
    </row>
    <row r="428" spans="3:3" ht="13.2" hidden="1">
      <c r="C428" s="25"/>
    </row>
    <row r="429" spans="3:3" ht="13.2" hidden="1">
      <c r="C429" s="25"/>
    </row>
    <row r="430" spans="3:3" ht="13.2" hidden="1">
      <c r="C430" s="25"/>
    </row>
    <row r="431" spans="3:3" ht="13.2" hidden="1">
      <c r="C431" s="25"/>
    </row>
    <row r="432" spans="3:3" ht="13.2" hidden="1">
      <c r="C432" s="25"/>
    </row>
    <row r="433" spans="3:3" ht="13.2" hidden="1">
      <c r="C433" s="25"/>
    </row>
    <row r="434" spans="3:3" ht="13.2" hidden="1">
      <c r="C434" s="25"/>
    </row>
    <row r="435" spans="3:3" ht="13.2" hidden="1">
      <c r="C435" s="25"/>
    </row>
    <row r="436" spans="3:3" ht="13.2" hidden="1">
      <c r="C436" s="25"/>
    </row>
    <row r="437" spans="3:3" ht="13.2" hidden="1">
      <c r="C437" s="25"/>
    </row>
    <row r="438" spans="3:3" ht="13.2" hidden="1">
      <c r="C438" s="25"/>
    </row>
    <row r="439" spans="3:3" ht="13.2" hidden="1">
      <c r="C439" s="25"/>
    </row>
    <row r="440" spans="3:3" ht="13.2" hidden="1">
      <c r="C440" s="25"/>
    </row>
    <row r="441" spans="3:3" ht="13.2" hidden="1">
      <c r="C441" s="25"/>
    </row>
    <row r="442" spans="3:3" ht="13.2" hidden="1">
      <c r="C442" s="25"/>
    </row>
    <row r="443" spans="3:3" ht="13.2" hidden="1">
      <c r="C443" s="25"/>
    </row>
    <row r="444" spans="3:3" ht="13.2" hidden="1">
      <c r="C444" s="25"/>
    </row>
    <row r="445" spans="3:3" ht="13.2" hidden="1">
      <c r="C445" s="25"/>
    </row>
    <row r="446" spans="3:3" ht="13.2" hidden="1">
      <c r="C446" s="25"/>
    </row>
    <row r="447" spans="3:3" ht="13.2" hidden="1">
      <c r="C447" s="25"/>
    </row>
    <row r="448" spans="3:3" ht="13.2" hidden="1">
      <c r="C448" s="25"/>
    </row>
    <row r="449" spans="3:3" ht="13.2" hidden="1">
      <c r="C449" s="25"/>
    </row>
    <row r="450" spans="3:3" ht="13.2" hidden="1">
      <c r="C450" s="25"/>
    </row>
    <row r="451" spans="3:3" ht="13.2" hidden="1">
      <c r="C451" s="25"/>
    </row>
    <row r="452" spans="3:3" ht="13.2" hidden="1">
      <c r="C452" s="25"/>
    </row>
    <row r="453" spans="3:3" ht="13.2" hidden="1">
      <c r="C453" s="25"/>
    </row>
    <row r="454" spans="3:3" ht="13.2" hidden="1">
      <c r="C454" s="25"/>
    </row>
    <row r="455" spans="3:3" ht="13.2" hidden="1">
      <c r="C455" s="25"/>
    </row>
    <row r="456" spans="3:3" ht="13.2" hidden="1">
      <c r="C456" s="25"/>
    </row>
    <row r="457" spans="3:3" ht="13.2" hidden="1">
      <c r="C457" s="25"/>
    </row>
    <row r="458" spans="3:3" ht="13.2" hidden="1">
      <c r="C458" s="25"/>
    </row>
    <row r="459" spans="3:3" ht="13.2" hidden="1">
      <c r="C459" s="25"/>
    </row>
    <row r="460" spans="3:3" ht="13.2" hidden="1">
      <c r="C460" s="25"/>
    </row>
    <row r="461" spans="3:3" ht="13.2" hidden="1">
      <c r="C461" s="25"/>
    </row>
    <row r="462" spans="3:3" ht="13.2" hidden="1">
      <c r="C462" s="25"/>
    </row>
    <row r="463" spans="3:3" ht="13.2" hidden="1">
      <c r="C463" s="25"/>
    </row>
    <row r="464" spans="3:3" ht="13.2" hidden="1">
      <c r="C464" s="25"/>
    </row>
    <row r="465" spans="3:3" ht="13.2" hidden="1">
      <c r="C465" s="25"/>
    </row>
    <row r="466" spans="3:3" ht="13.2" hidden="1">
      <c r="C466" s="25"/>
    </row>
    <row r="467" spans="3:3" ht="13.2" hidden="1">
      <c r="C467" s="25"/>
    </row>
    <row r="468" spans="3:3" ht="13.2" hidden="1">
      <c r="C468" s="25"/>
    </row>
    <row r="469" spans="3:3" ht="13.2" hidden="1">
      <c r="C469" s="25"/>
    </row>
    <row r="470" spans="3:3" ht="13.2" hidden="1">
      <c r="C470" s="25"/>
    </row>
    <row r="471" spans="3:3" ht="13.2" hidden="1">
      <c r="C471" s="25"/>
    </row>
    <row r="472" spans="3:3" ht="13.2" hidden="1">
      <c r="C472" s="25"/>
    </row>
    <row r="473" spans="3:3" ht="13.2" hidden="1">
      <c r="C473" s="25"/>
    </row>
    <row r="474" spans="3:3" ht="13.2" hidden="1">
      <c r="C474" s="25"/>
    </row>
    <row r="475" spans="3:3" ht="13.2" hidden="1">
      <c r="C475" s="25"/>
    </row>
    <row r="476" spans="3:3" ht="13.2" hidden="1">
      <c r="C476" s="25"/>
    </row>
    <row r="477" spans="3:3" ht="13.2" hidden="1">
      <c r="C477" s="25"/>
    </row>
    <row r="478" spans="3:3" ht="13.2" hidden="1">
      <c r="C478" s="25"/>
    </row>
    <row r="479" spans="3:3" ht="13.2" hidden="1">
      <c r="C479" s="25"/>
    </row>
    <row r="480" spans="3:3" ht="13.2" hidden="1">
      <c r="C480" s="25"/>
    </row>
    <row r="481" spans="3:3" ht="13.2" hidden="1">
      <c r="C481" s="25"/>
    </row>
    <row r="482" spans="3:3" ht="13.2" hidden="1">
      <c r="C482" s="25"/>
    </row>
    <row r="483" spans="3:3" ht="13.2" hidden="1">
      <c r="C483" s="25"/>
    </row>
    <row r="484" spans="3:3" ht="13.2" hidden="1">
      <c r="C484" s="25"/>
    </row>
    <row r="485" spans="3:3" ht="13.2" hidden="1">
      <c r="C485" s="25"/>
    </row>
    <row r="486" spans="3:3" ht="13.2" hidden="1">
      <c r="C486" s="25"/>
    </row>
    <row r="487" spans="3:3" ht="13.2" hidden="1">
      <c r="C487" s="25"/>
    </row>
    <row r="488" spans="3:3" ht="13.2" hidden="1">
      <c r="C488" s="25"/>
    </row>
    <row r="489" spans="3:3" ht="13.2" hidden="1">
      <c r="C489" s="25"/>
    </row>
    <row r="490" spans="3:3" ht="13.2" hidden="1">
      <c r="C490" s="25"/>
    </row>
    <row r="491" spans="3:3" ht="13.2" hidden="1">
      <c r="C491" s="25"/>
    </row>
    <row r="492" spans="3:3" ht="13.2" hidden="1">
      <c r="C492" s="25"/>
    </row>
    <row r="493" spans="3:3" ht="13.2" hidden="1">
      <c r="C493" s="25"/>
    </row>
    <row r="494" spans="3:3" ht="13.2" hidden="1">
      <c r="C494" s="25"/>
    </row>
    <row r="495" spans="3:3" ht="13.2" hidden="1">
      <c r="C495" s="25"/>
    </row>
    <row r="496" spans="3:3" ht="13.2" hidden="1">
      <c r="C496" s="25"/>
    </row>
    <row r="497" spans="3:3" ht="13.2" hidden="1">
      <c r="C497" s="25"/>
    </row>
    <row r="498" spans="3:3" ht="13.2" hidden="1">
      <c r="C498" s="25"/>
    </row>
    <row r="499" spans="3:3" ht="13.2" hidden="1">
      <c r="C499" s="25"/>
    </row>
    <row r="500" spans="3:3" ht="13.2" hidden="1">
      <c r="C500" s="25"/>
    </row>
    <row r="501" spans="3:3" ht="13.2" hidden="1">
      <c r="C501" s="25"/>
    </row>
    <row r="502" spans="3:3" ht="13.2" hidden="1">
      <c r="C502" s="25"/>
    </row>
    <row r="503" spans="3:3" ht="13.2" hidden="1">
      <c r="C503" s="25"/>
    </row>
    <row r="504" spans="3:3" ht="13.2" hidden="1">
      <c r="C504" s="25"/>
    </row>
    <row r="505" spans="3:3" ht="13.2" hidden="1">
      <c r="C505" s="25"/>
    </row>
    <row r="506" spans="3:3" ht="13.2" hidden="1">
      <c r="C506" s="25"/>
    </row>
    <row r="507" spans="3:3" ht="13.2" hidden="1">
      <c r="C507" s="25"/>
    </row>
    <row r="508" spans="3:3" ht="13.2" hidden="1">
      <c r="C508" s="25"/>
    </row>
    <row r="509" spans="3:3" ht="13.2" hidden="1">
      <c r="C509" s="25"/>
    </row>
    <row r="510" spans="3:3" ht="13.2" hidden="1">
      <c r="C510" s="25"/>
    </row>
    <row r="511" spans="3:3" ht="13.2" hidden="1">
      <c r="C511" s="25"/>
    </row>
    <row r="512" spans="3:3" ht="13.2" hidden="1">
      <c r="C512" s="25"/>
    </row>
    <row r="513" spans="3:3" ht="13.2" hidden="1">
      <c r="C513" s="25"/>
    </row>
    <row r="514" spans="3:3" ht="13.2" hidden="1">
      <c r="C514" s="25"/>
    </row>
    <row r="515" spans="3:3" ht="13.2" hidden="1">
      <c r="C515" s="25"/>
    </row>
    <row r="516" spans="3:3" ht="13.2" hidden="1">
      <c r="C516" s="25"/>
    </row>
    <row r="517" spans="3:3" ht="13.2" hidden="1">
      <c r="C517" s="25"/>
    </row>
    <row r="518" spans="3:3" ht="13.2" hidden="1">
      <c r="C518" s="25"/>
    </row>
    <row r="519" spans="3:3" ht="13.2" hidden="1">
      <c r="C519" s="25"/>
    </row>
    <row r="520" spans="3:3" ht="13.2" hidden="1">
      <c r="C520" s="25"/>
    </row>
    <row r="521" spans="3:3" ht="13.2" hidden="1">
      <c r="C521" s="25"/>
    </row>
    <row r="522" spans="3:3" ht="13.2" hidden="1">
      <c r="C522" s="25"/>
    </row>
    <row r="523" spans="3:3" ht="13.2" hidden="1">
      <c r="C523" s="25"/>
    </row>
    <row r="524" spans="3:3" ht="13.2" hidden="1">
      <c r="C524" s="25"/>
    </row>
    <row r="525" spans="3:3" ht="13.2" hidden="1">
      <c r="C525" s="25"/>
    </row>
    <row r="526" spans="3:3" ht="13.2" hidden="1">
      <c r="C526" s="25"/>
    </row>
    <row r="527" spans="3:3" ht="13.2" hidden="1">
      <c r="C527" s="25"/>
    </row>
    <row r="528" spans="3:3" ht="13.2" hidden="1">
      <c r="C528" s="25"/>
    </row>
    <row r="529" spans="3:3" ht="13.2" hidden="1">
      <c r="C529" s="25"/>
    </row>
    <row r="530" spans="3:3" ht="13.2" hidden="1">
      <c r="C530" s="25"/>
    </row>
    <row r="531" spans="3:3" ht="13.2" hidden="1">
      <c r="C531" s="25"/>
    </row>
    <row r="532" spans="3:3" ht="13.2" hidden="1">
      <c r="C532" s="25"/>
    </row>
    <row r="533" spans="3:3" ht="13.2" hidden="1">
      <c r="C533" s="25"/>
    </row>
    <row r="534" spans="3:3" ht="13.2" hidden="1">
      <c r="C534" s="25"/>
    </row>
    <row r="535" spans="3:3" ht="13.2" hidden="1">
      <c r="C535" s="25"/>
    </row>
    <row r="536" spans="3:3" ht="13.2" hidden="1">
      <c r="C536" s="25"/>
    </row>
    <row r="537" spans="3:3" ht="13.2" hidden="1">
      <c r="C537" s="25"/>
    </row>
    <row r="538" spans="3:3" ht="13.2" hidden="1">
      <c r="C538" s="25"/>
    </row>
    <row r="539" spans="3:3" ht="13.2" hidden="1">
      <c r="C539" s="25"/>
    </row>
    <row r="540" spans="3:3" ht="13.2" hidden="1">
      <c r="C540" s="25"/>
    </row>
    <row r="541" spans="3:3" ht="13.2" hidden="1">
      <c r="C541" s="25"/>
    </row>
    <row r="542" spans="3:3" ht="13.2" hidden="1">
      <c r="C542" s="25"/>
    </row>
    <row r="543" spans="3:3" ht="13.2" hidden="1">
      <c r="C543" s="25"/>
    </row>
    <row r="544" spans="3:3" ht="13.2" hidden="1">
      <c r="C544" s="25"/>
    </row>
    <row r="545" spans="3:3" ht="13.2" hidden="1">
      <c r="C545" s="25"/>
    </row>
    <row r="546" spans="3:3" ht="13.2" hidden="1">
      <c r="C546" s="25"/>
    </row>
    <row r="547" spans="3:3" ht="13.2" hidden="1">
      <c r="C547" s="25"/>
    </row>
    <row r="548" spans="3:3" ht="13.2" hidden="1">
      <c r="C548" s="25"/>
    </row>
    <row r="549" spans="3:3" ht="13.2" hidden="1">
      <c r="C549" s="25"/>
    </row>
    <row r="550" spans="3:3" ht="13.2" hidden="1">
      <c r="C550" s="25"/>
    </row>
    <row r="551" spans="3:3" ht="13.2" hidden="1">
      <c r="C551" s="25"/>
    </row>
    <row r="552" spans="3:3" ht="13.2" hidden="1">
      <c r="C552" s="25"/>
    </row>
    <row r="553" spans="3:3" ht="13.2" hidden="1">
      <c r="C553" s="25"/>
    </row>
    <row r="554" spans="3:3" ht="13.2" hidden="1">
      <c r="C554" s="25"/>
    </row>
    <row r="555" spans="3:3" ht="13.2" hidden="1">
      <c r="C555" s="25"/>
    </row>
    <row r="556" spans="3:3" ht="13.2" hidden="1">
      <c r="C556" s="25"/>
    </row>
    <row r="557" spans="3:3" ht="13.2" hidden="1">
      <c r="C557" s="25"/>
    </row>
    <row r="558" spans="3:3" ht="13.2" hidden="1">
      <c r="C558" s="25"/>
    </row>
    <row r="559" spans="3:3" ht="13.2" hidden="1">
      <c r="C559" s="25"/>
    </row>
    <row r="560" spans="3:3" ht="13.2" hidden="1">
      <c r="C560" s="25"/>
    </row>
    <row r="561" spans="3:3" ht="13.2" hidden="1">
      <c r="C561" s="25"/>
    </row>
    <row r="562" spans="3:3" ht="13.2" hidden="1">
      <c r="C562" s="25"/>
    </row>
    <row r="563" spans="3:3" ht="13.2" hidden="1">
      <c r="C563" s="25"/>
    </row>
    <row r="564" spans="3:3" ht="13.2" hidden="1">
      <c r="C564" s="25"/>
    </row>
    <row r="565" spans="3:3" ht="13.2" hidden="1">
      <c r="C565" s="25"/>
    </row>
    <row r="566" spans="3:3" ht="13.2" hidden="1">
      <c r="C566" s="25"/>
    </row>
    <row r="567" spans="3:3" ht="13.2" hidden="1">
      <c r="C567" s="25"/>
    </row>
    <row r="568" spans="3:3" ht="13.2" hidden="1">
      <c r="C568" s="25"/>
    </row>
    <row r="569" spans="3:3" ht="13.2" hidden="1">
      <c r="C569" s="25"/>
    </row>
    <row r="570" spans="3:3" ht="13.2" hidden="1">
      <c r="C570" s="25"/>
    </row>
    <row r="571" spans="3:3" ht="13.2" hidden="1">
      <c r="C571" s="25"/>
    </row>
    <row r="572" spans="3:3" ht="13.2" hidden="1">
      <c r="C572" s="25"/>
    </row>
    <row r="573" spans="3:3" ht="13.2" hidden="1">
      <c r="C573" s="25"/>
    </row>
    <row r="574" spans="3:3" ht="13.2" hidden="1">
      <c r="C574" s="25"/>
    </row>
    <row r="575" spans="3:3" ht="13.2" hidden="1">
      <c r="C575" s="25"/>
    </row>
    <row r="576" spans="3:3" ht="13.2" hidden="1">
      <c r="C576" s="25"/>
    </row>
    <row r="577" spans="3:3" ht="13.2" hidden="1">
      <c r="C577" s="25"/>
    </row>
    <row r="578" spans="3:3" ht="13.2" hidden="1">
      <c r="C578" s="25"/>
    </row>
    <row r="579" spans="3:3" ht="13.2" hidden="1">
      <c r="C579" s="25"/>
    </row>
    <row r="580" spans="3:3" ht="13.2" hidden="1">
      <c r="C580" s="25"/>
    </row>
    <row r="581" spans="3:3" ht="13.2" hidden="1">
      <c r="C581" s="25"/>
    </row>
    <row r="582" spans="3:3" ht="13.2" hidden="1">
      <c r="C582" s="25"/>
    </row>
    <row r="583" spans="3:3" ht="13.2" hidden="1">
      <c r="C583" s="25"/>
    </row>
    <row r="584" spans="3:3" ht="13.2" hidden="1">
      <c r="C584" s="25"/>
    </row>
    <row r="585" spans="3:3" ht="13.2" hidden="1">
      <c r="C585" s="25"/>
    </row>
    <row r="586" spans="3:3" ht="13.2" hidden="1">
      <c r="C586" s="25"/>
    </row>
    <row r="587" spans="3:3" ht="13.2" hidden="1">
      <c r="C587" s="25"/>
    </row>
    <row r="588" spans="3:3" ht="13.2" hidden="1">
      <c r="C588" s="25"/>
    </row>
    <row r="589" spans="3:3" ht="13.2" hidden="1">
      <c r="C589" s="25"/>
    </row>
    <row r="590" spans="3:3" ht="13.2" hidden="1">
      <c r="C590" s="25"/>
    </row>
    <row r="591" spans="3:3" ht="13.2" hidden="1">
      <c r="C591" s="25"/>
    </row>
    <row r="592" spans="3:3" ht="13.2" hidden="1">
      <c r="C592" s="25"/>
    </row>
    <row r="593" spans="3:3" ht="13.2" hidden="1">
      <c r="C593" s="25"/>
    </row>
    <row r="594" spans="3:3" ht="13.2" hidden="1">
      <c r="C594" s="25"/>
    </row>
    <row r="595" spans="3:3" ht="13.2" hidden="1">
      <c r="C595" s="25"/>
    </row>
    <row r="596" spans="3:3" ht="13.2" hidden="1">
      <c r="C596" s="25"/>
    </row>
    <row r="597" spans="3:3" ht="13.2" hidden="1">
      <c r="C597" s="25"/>
    </row>
    <row r="598" spans="3:3" ht="13.2" hidden="1">
      <c r="C598" s="25"/>
    </row>
    <row r="599" spans="3:3" ht="13.2" hidden="1">
      <c r="C599" s="25"/>
    </row>
    <row r="600" spans="3:3" ht="13.2" hidden="1">
      <c r="C600" s="25"/>
    </row>
    <row r="601" spans="3:3" ht="13.2" hidden="1">
      <c r="C601" s="25"/>
    </row>
    <row r="602" spans="3:3" ht="13.2" hidden="1">
      <c r="C602" s="25"/>
    </row>
    <row r="603" spans="3:3" ht="13.2" hidden="1">
      <c r="C603" s="25"/>
    </row>
    <row r="604" spans="3:3" ht="13.2" hidden="1">
      <c r="C604" s="25"/>
    </row>
    <row r="605" spans="3:3" ht="13.2" hidden="1">
      <c r="C605" s="25"/>
    </row>
    <row r="606" spans="3:3" ht="13.2" hidden="1">
      <c r="C606" s="25"/>
    </row>
    <row r="607" spans="3:3" ht="13.2" hidden="1">
      <c r="C607" s="25"/>
    </row>
    <row r="608" spans="3:3" ht="13.2" hidden="1">
      <c r="C608" s="25"/>
    </row>
    <row r="609" spans="3:3" ht="13.2" hidden="1">
      <c r="C609" s="25"/>
    </row>
    <row r="610" spans="3:3" ht="13.2" hidden="1">
      <c r="C610" s="25"/>
    </row>
    <row r="611" spans="3:3" ht="13.2" hidden="1">
      <c r="C611" s="25"/>
    </row>
    <row r="612" spans="3:3" ht="13.2" hidden="1">
      <c r="C612" s="25"/>
    </row>
    <row r="613" spans="3:3" ht="13.2" hidden="1">
      <c r="C613" s="25"/>
    </row>
    <row r="614" spans="3:3" ht="13.2" hidden="1">
      <c r="C614" s="25"/>
    </row>
    <row r="615" spans="3:3" ht="13.2" hidden="1">
      <c r="C615" s="25"/>
    </row>
    <row r="616" spans="3:3" ht="13.2" hidden="1">
      <c r="C616" s="25"/>
    </row>
    <row r="617" spans="3:3" ht="13.2" hidden="1">
      <c r="C617" s="25"/>
    </row>
    <row r="618" spans="3:3" ht="13.2" hidden="1">
      <c r="C618" s="25"/>
    </row>
    <row r="619" spans="3:3" ht="13.2" hidden="1">
      <c r="C619" s="25"/>
    </row>
    <row r="620" spans="3:3" ht="13.2" hidden="1">
      <c r="C620" s="25"/>
    </row>
    <row r="621" spans="3:3" ht="13.2" hidden="1">
      <c r="C621" s="25"/>
    </row>
    <row r="622" spans="3:3" ht="13.2" hidden="1">
      <c r="C622" s="25"/>
    </row>
    <row r="623" spans="3:3" ht="13.2" hidden="1">
      <c r="C623" s="25"/>
    </row>
    <row r="624" spans="3:3" ht="13.2" hidden="1">
      <c r="C624" s="25"/>
    </row>
    <row r="625" spans="3:3" ht="13.2" hidden="1">
      <c r="C625" s="25"/>
    </row>
    <row r="626" spans="3:3" ht="13.2" hidden="1">
      <c r="C626" s="25"/>
    </row>
    <row r="627" spans="3:3" ht="13.2" hidden="1">
      <c r="C627" s="25"/>
    </row>
    <row r="628" spans="3:3" ht="13.2" hidden="1">
      <c r="C628" s="25"/>
    </row>
    <row r="629" spans="3:3" ht="13.2" hidden="1">
      <c r="C629" s="25"/>
    </row>
    <row r="630" spans="3:3" ht="13.2" hidden="1">
      <c r="C630" s="25"/>
    </row>
    <row r="631" spans="3:3" ht="13.2" hidden="1">
      <c r="C631" s="25"/>
    </row>
    <row r="632" spans="3:3" ht="13.2" hidden="1">
      <c r="C632" s="25"/>
    </row>
    <row r="633" spans="3:3" ht="13.2" hidden="1">
      <c r="C633" s="25"/>
    </row>
    <row r="634" spans="3:3" ht="13.2" hidden="1">
      <c r="C634" s="25"/>
    </row>
    <row r="635" spans="3:3" ht="13.2" hidden="1">
      <c r="C635" s="25"/>
    </row>
    <row r="636" spans="3:3" ht="13.2" hidden="1">
      <c r="C636" s="25"/>
    </row>
    <row r="637" spans="3:3" ht="13.2" hidden="1">
      <c r="C637" s="25"/>
    </row>
    <row r="638" spans="3:3" ht="13.2" hidden="1">
      <c r="C638" s="25"/>
    </row>
    <row r="639" spans="3:3" ht="13.2" hidden="1">
      <c r="C639" s="25"/>
    </row>
    <row r="640" spans="3:3" ht="13.2" hidden="1">
      <c r="C640" s="25"/>
    </row>
    <row r="641" spans="3:3" ht="13.2" hidden="1">
      <c r="C641" s="25"/>
    </row>
    <row r="642" spans="3:3" ht="13.2" hidden="1">
      <c r="C642" s="25"/>
    </row>
    <row r="643" spans="3:3" ht="13.2" hidden="1">
      <c r="C643" s="25"/>
    </row>
    <row r="644" spans="3:3" ht="13.2" hidden="1">
      <c r="C644" s="25"/>
    </row>
    <row r="645" spans="3:3" ht="13.2" hidden="1">
      <c r="C645" s="25"/>
    </row>
    <row r="646" spans="3:3" ht="13.2" hidden="1">
      <c r="C646" s="25"/>
    </row>
    <row r="647" spans="3:3" ht="13.2" hidden="1">
      <c r="C647" s="25"/>
    </row>
    <row r="648" spans="3:3" ht="13.2" hidden="1">
      <c r="C648" s="25"/>
    </row>
    <row r="649" spans="3:3" ht="13.2" hidden="1">
      <c r="C649" s="25"/>
    </row>
    <row r="650" spans="3:3" ht="13.2" hidden="1">
      <c r="C650" s="25"/>
    </row>
    <row r="651" spans="3:3" ht="13.2" hidden="1">
      <c r="C651" s="25"/>
    </row>
    <row r="652" spans="3:3" ht="13.2" hidden="1">
      <c r="C652" s="25"/>
    </row>
    <row r="653" spans="3:3" ht="13.2" hidden="1">
      <c r="C653" s="25"/>
    </row>
    <row r="654" spans="3:3" ht="13.2" hidden="1">
      <c r="C654" s="25"/>
    </row>
    <row r="655" spans="3:3" ht="13.2" hidden="1">
      <c r="C655" s="25"/>
    </row>
    <row r="656" spans="3:3" ht="13.2" hidden="1">
      <c r="C656" s="25"/>
    </row>
    <row r="657" spans="3:3" ht="13.2" hidden="1">
      <c r="C657" s="25"/>
    </row>
    <row r="658" spans="3:3" ht="13.2" hidden="1">
      <c r="C658" s="25"/>
    </row>
    <row r="659" spans="3:3" ht="13.2" hidden="1">
      <c r="C659" s="25"/>
    </row>
    <row r="660" spans="3:3" ht="13.2" hidden="1">
      <c r="C660" s="25"/>
    </row>
    <row r="661" spans="3:3" ht="13.2" hidden="1">
      <c r="C661" s="25"/>
    </row>
    <row r="662" spans="3:3" ht="13.2" hidden="1">
      <c r="C662" s="25"/>
    </row>
    <row r="663" spans="3:3" ht="13.2" hidden="1">
      <c r="C663" s="25"/>
    </row>
    <row r="664" spans="3:3" ht="13.2" hidden="1">
      <c r="C664" s="25"/>
    </row>
    <row r="665" spans="3:3" ht="13.2" hidden="1">
      <c r="C665" s="25"/>
    </row>
    <row r="666" spans="3:3" ht="13.2" hidden="1">
      <c r="C666" s="25"/>
    </row>
    <row r="667" spans="3:3" ht="13.2" hidden="1">
      <c r="C667" s="25"/>
    </row>
    <row r="668" spans="3:3" ht="13.2" hidden="1">
      <c r="C668" s="25"/>
    </row>
    <row r="669" spans="3:3" ht="13.2" hidden="1">
      <c r="C669" s="25"/>
    </row>
    <row r="670" spans="3:3" ht="13.2" hidden="1">
      <c r="C670" s="25"/>
    </row>
    <row r="671" spans="3:3" ht="13.2" hidden="1">
      <c r="C671" s="25"/>
    </row>
    <row r="672" spans="3:3" ht="13.2" hidden="1">
      <c r="C672" s="25"/>
    </row>
    <row r="673" spans="3:3" ht="13.2" hidden="1">
      <c r="C673" s="25"/>
    </row>
    <row r="674" spans="3:3" ht="13.2" hidden="1">
      <c r="C674" s="25"/>
    </row>
    <row r="675" spans="3:3" ht="13.2" hidden="1">
      <c r="C675" s="25"/>
    </row>
    <row r="676" spans="3:3" ht="13.2" hidden="1">
      <c r="C676" s="25"/>
    </row>
    <row r="677" spans="3:3" ht="13.2" hidden="1">
      <c r="C677" s="25"/>
    </row>
    <row r="678" spans="3:3" ht="13.2" hidden="1">
      <c r="C678" s="25"/>
    </row>
    <row r="679" spans="3:3" ht="13.2" hidden="1">
      <c r="C679" s="25"/>
    </row>
    <row r="680" spans="3:3" ht="13.2" hidden="1">
      <c r="C680" s="25"/>
    </row>
    <row r="681" spans="3:3" ht="13.2" hidden="1">
      <c r="C681" s="25"/>
    </row>
    <row r="682" spans="3:3" ht="13.2" hidden="1">
      <c r="C682" s="25"/>
    </row>
    <row r="683" spans="3:3" ht="13.2" hidden="1">
      <c r="C683" s="25"/>
    </row>
    <row r="684" spans="3:3" ht="13.2" hidden="1">
      <c r="C684" s="25"/>
    </row>
    <row r="685" spans="3:3" ht="13.2" hidden="1">
      <c r="C685" s="25"/>
    </row>
    <row r="686" spans="3:3" ht="13.2" hidden="1">
      <c r="C686" s="25"/>
    </row>
    <row r="687" spans="3:3" ht="13.2" hidden="1">
      <c r="C687" s="25"/>
    </row>
    <row r="688" spans="3:3" ht="13.2" hidden="1">
      <c r="C688" s="25"/>
    </row>
    <row r="689" spans="3:3" ht="13.2" hidden="1">
      <c r="C689" s="25"/>
    </row>
    <row r="690" spans="3:3" ht="13.2" hidden="1">
      <c r="C690" s="25"/>
    </row>
    <row r="691" spans="3:3" ht="13.2" hidden="1">
      <c r="C691" s="25"/>
    </row>
    <row r="692" spans="3:3" ht="13.2" hidden="1">
      <c r="C692" s="25"/>
    </row>
    <row r="693" spans="3:3" ht="13.2" hidden="1">
      <c r="C693" s="25"/>
    </row>
    <row r="694" spans="3:3" ht="13.2" hidden="1">
      <c r="C694" s="25"/>
    </row>
    <row r="695" spans="3:3" ht="13.2" hidden="1">
      <c r="C695" s="25"/>
    </row>
    <row r="696" spans="3:3" ht="13.2" hidden="1">
      <c r="C696" s="25"/>
    </row>
    <row r="697" spans="3:3" ht="13.2" hidden="1">
      <c r="C697" s="25"/>
    </row>
    <row r="698" spans="3:3" ht="13.2" hidden="1">
      <c r="C698" s="25"/>
    </row>
    <row r="699" spans="3:3" ht="13.2" hidden="1">
      <c r="C699" s="25"/>
    </row>
    <row r="700" spans="3:3" ht="13.2" hidden="1">
      <c r="C700" s="25"/>
    </row>
    <row r="701" spans="3:3" ht="13.2" hidden="1">
      <c r="C701" s="25"/>
    </row>
    <row r="702" spans="3:3" ht="13.2" hidden="1">
      <c r="C702" s="25"/>
    </row>
    <row r="703" spans="3:3" ht="13.2" hidden="1">
      <c r="C703" s="25"/>
    </row>
    <row r="704" spans="3:3" ht="13.2" hidden="1">
      <c r="C704" s="25"/>
    </row>
    <row r="705" spans="3:3" ht="13.2" hidden="1">
      <c r="C705" s="25"/>
    </row>
    <row r="706" spans="3:3" ht="13.2" hidden="1">
      <c r="C706" s="25"/>
    </row>
    <row r="707" spans="3:3" ht="13.2" hidden="1">
      <c r="C707" s="25"/>
    </row>
    <row r="708" spans="3:3" ht="13.2" hidden="1">
      <c r="C708" s="25"/>
    </row>
    <row r="709" spans="3:3" ht="13.2" hidden="1">
      <c r="C709" s="25"/>
    </row>
    <row r="710" spans="3:3" ht="13.2" hidden="1">
      <c r="C710" s="25"/>
    </row>
    <row r="711" spans="3:3" ht="13.2" hidden="1">
      <c r="C711" s="25"/>
    </row>
    <row r="712" spans="3:3" ht="13.2" hidden="1">
      <c r="C712" s="25"/>
    </row>
    <row r="713" spans="3:3" ht="13.2" hidden="1">
      <c r="C713" s="25"/>
    </row>
    <row r="714" spans="3:3" ht="13.2" hidden="1">
      <c r="C714" s="25"/>
    </row>
    <row r="715" spans="3:3" ht="13.2" hidden="1">
      <c r="C715" s="25"/>
    </row>
    <row r="716" spans="3:3" ht="13.2" hidden="1">
      <c r="C716" s="25"/>
    </row>
    <row r="717" spans="3:3" ht="13.2" hidden="1">
      <c r="C717" s="25"/>
    </row>
    <row r="718" spans="3:3" ht="13.2" hidden="1">
      <c r="C718" s="25"/>
    </row>
    <row r="719" spans="3:3" ht="13.2" hidden="1">
      <c r="C719" s="25"/>
    </row>
    <row r="720" spans="3:3" ht="13.2" hidden="1">
      <c r="C720" s="25"/>
    </row>
    <row r="721" spans="3:3" ht="13.2" hidden="1">
      <c r="C721" s="25"/>
    </row>
    <row r="722" spans="3:3" ht="13.2" hidden="1">
      <c r="C722" s="25"/>
    </row>
    <row r="723" spans="3:3" ht="13.2" hidden="1">
      <c r="C723" s="25"/>
    </row>
    <row r="724" spans="3:3" ht="13.2" hidden="1">
      <c r="C724" s="25"/>
    </row>
    <row r="725" spans="3:3" ht="13.2" hidden="1">
      <c r="C725" s="25"/>
    </row>
    <row r="726" spans="3:3" ht="13.2" hidden="1">
      <c r="C726" s="25"/>
    </row>
    <row r="727" spans="3:3" ht="13.2" hidden="1">
      <c r="C727" s="25"/>
    </row>
    <row r="728" spans="3:3" ht="13.2" hidden="1">
      <c r="C728" s="25"/>
    </row>
    <row r="729" spans="3:3" ht="13.2" hidden="1">
      <c r="C729" s="25"/>
    </row>
    <row r="730" spans="3:3" ht="13.2" hidden="1">
      <c r="C730" s="25"/>
    </row>
    <row r="731" spans="3:3" ht="13.2" hidden="1">
      <c r="C731" s="25"/>
    </row>
    <row r="732" spans="3:3" ht="13.2" hidden="1">
      <c r="C732" s="25"/>
    </row>
    <row r="733" spans="3:3" ht="13.2" hidden="1">
      <c r="C733" s="25"/>
    </row>
    <row r="734" spans="3:3" ht="13.2" hidden="1">
      <c r="C734" s="25"/>
    </row>
    <row r="735" spans="3:3" ht="13.2" hidden="1">
      <c r="C735" s="25"/>
    </row>
    <row r="736" spans="3:3" ht="13.2" hidden="1">
      <c r="C736" s="25"/>
    </row>
    <row r="737" spans="3:3" ht="13.2" hidden="1">
      <c r="C737" s="25"/>
    </row>
    <row r="738" spans="3:3" ht="13.2" hidden="1">
      <c r="C738" s="25"/>
    </row>
    <row r="739" spans="3:3" ht="13.2" hidden="1">
      <c r="C739" s="25"/>
    </row>
    <row r="740" spans="3:3" ht="13.2" hidden="1">
      <c r="C740" s="25"/>
    </row>
    <row r="741" spans="3:3" ht="13.2" hidden="1">
      <c r="C741" s="25"/>
    </row>
    <row r="742" spans="3:3" ht="13.2" hidden="1">
      <c r="C742" s="25"/>
    </row>
    <row r="743" spans="3:3" ht="13.2" hidden="1">
      <c r="C743" s="25"/>
    </row>
    <row r="744" spans="3:3" ht="13.2" hidden="1">
      <c r="C744" s="25"/>
    </row>
    <row r="745" spans="3:3" ht="13.2" hidden="1">
      <c r="C745" s="25"/>
    </row>
    <row r="746" spans="3:3" ht="13.2" hidden="1">
      <c r="C746" s="25"/>
    </row>
    <row r="747" spans="3:3" ht="13.2" hidden="1">
      <c r="C747" s="25"/>
    </row>
    <row r="748" spans="3:3" ht="13.2" hidden="1">
      <c r="C748" s="25"/>
    </row>
    <row r="749" spans="3:3" ht="13.2" hidden="1">
      <c r="C749" s="25"/>
    </row>
    <row r="750" spans="3:3" ht="13.2" hidden="1">
      <c r="C750" s="25"/>
    </row>
    <row r="751" spans="3:3" ht="13.2" hidden="1">
      <c r="C751" s="25"/>
    </row>
    <row r="752" spans="3:3" ht="13.2" hidden="1">
      <c r="C752" s="25"/>
    </row>
    <row r="753" spans="3:3" ht="13.2" hidden="1">
      <c r="C753" s="25"/>
    </row>
    <row r="754" spans="3:3" ht="13.2" hidden="1">
      <c r="C754" s="25"/>
    </row>
    <row r="755" spans="3:3" ht="13.2" hidden="1">
      <c r="C755" s="25"/>
    </row>
    <row r="756" spans="3:3" ht="13.2" hidden="1">
      <c r="C756" s="25"/>
    </row>
    <row r="757" spans="3:3" ht="13.2" hidden="1">
      <c r="C757" s="25"/>
    </row>
    <row r="758" spans="3:3" ht="13.2" hidden="1">
      <c r="C758" s="25"/>
    </row>
    <row r="759" spans="3:3" ht="13.2" hidden="1">
      <c r="C759" s="25"/>
    </row>
    <row r="760" spans="3:3" ht="13.2" hidden="1">
      <c r="C760" s="25"/>
    </row>
    <row r="761" spans="3:3" ht="13.2" hidden="1">
      <c r="C761" s="25"/>
    </row>
    <row r="762" spans="3:3" ht="13.2" hidden="1">
      <c r="C762" s="25"/>
    </row>
    <row r="763" spans="3:3" ht="13.2" hidden="1">
      <c r="C763" s="25"/>
    </row>
    <row r="764" spans="3:3" ht="13.2" hidden="1">
      <c r="C764" s="25"/>
    </row>
    <row r="765" spans="3:3" ht="13.2" hidden="1">
      <c r="C765" s="25"/>
    </row>
    <row r="766" spans="3:3" ht="13.2" hidden="1">
      <c r="C766" s="25"/>
    </row>
    <row r="767" spans="3:3" ht="13.2" hidden="1">
      <c r="C767" s="25"/>
    </row>
    <row r="768" spans="3:3" ht="13.2" hidden="1">
      <c r="C768" s="25"/>
    </row>
    <row r="769" spans="3:3" ht="13.2" hidden="1">
      <c r="C769" s="25"/>
    </row>
    <row r="770" spans="3:3" ht="13.2" hidden="1">
      <c r="C770" s="25"/>
    </row>
    <row r="771" spans="3:3" ht="13.2" hidden="1">
      <c r="C771" s="25"/>
    </row>
    <row r="772" spans="3:3" ht="13.2" hidden="1">
      <c r="C772" s="25"/>
    </row>
    <row r="773" spans="3:3" ht="13.2" hidden="1">
      <c r="C773" s="25"/>
    </row>
    <row r="774" spans="3:3" ht="13.2" hidden="1">
      <c r="C774" s="25"/>
    </row>
    <row r="775" spans="3:3" ht="13.2" hidden="1">
      <c r="C775" s="25"/>
    </row>
    <row r="776" spans="3:3" ht="13.2" hidden="1">
      <c r="C776" s="25"/>
    </row>
    <row r="777" spans="3:3" ht="13.2" hidden="1">
      <c r="C777" s="25"/>
    </row>
    <row r="778" spans="3:3" ht="13.2" hidden="1">
      <c r="C778" s="25"/>
    </row>
    <row r="779" spans="3:3" ht="13.2" hidden="1">
      <c r="C779" s="25"/>
    </row>
    <row r="780" spans="3:3" ht="13.2" hidden="1">
      <c r="C780" s="25"/>
    </row>
    <row r="781" spans="3:3" ht="13.2" hidden="1">
      <c r="C781" s="25"/>
    </row>
    <row r="782" spans="3:3" ht="13.2" hidden="1">
      <c r="C782" s="25"/>
    </row>
    <row r="783" spans="3:3" ht="13.2" hidden="1">
      <c r="C783" s="25"/>
    </row>
    <row r="784" spans="3:3" ht="13.2" hidden="1">
      <c r="C784" s="25"/>
    </row>
    <row r="785" spans="3:3" ht="13.2" hidden="1">
      <c r="C785" s="25"/>
    </row>
    <row r="786" spans="3:3" ht="13.2" hidden="1">
      <c r="C786" s="25"/>
    </row>
    <row r="787" spans="3:3" ht="13.2" hidden="1">
      <c r="C787" s="25"/>
    </row>
    <row r="788" spans="3:3" ht="13.2" hidden="1">
      <c r="C788" s="25"/>
    </row>
    <row r="789" spans="3:3" ht="13.2" hidden="1">
      <c r="C789" s="25"/>
    </row>
    <row r="790" spans="3:3" ht="13.2" hidden="1">
      <c r="C790" s="25"/>
    </row>
    <row r="791" spans="3:3" ht="13.2" hidden="1">
      <c r="C791" s="25"/>
    </row>
    <row r="792" spans="3:3" ht="13.2" hidden="1">
      <c r="C792" s="25"/>
    </row>
    <row r="793" spans="3:3" ht="13.2" hidden="1">
      <c r="C793" s="25"/>
    </row>
    <row r="794" spans="3:3" ht="13.2" hidden="1">
      <c r="C794" s="25"/>
    </row>
    <row r="795" spans="3:3" ht="13.2" hidden="1">
      <c r="C795" s="25"/>
    </row>
    <row r="796" spans="3:3" ht="13.2" hidden="1">
      <c r="C796" s="25"/>
    </row>
    <row r="797" spans="3:3" ht="13.2" hidden="1">
      <c r="C797" s="25"/>
    </row>
    <row r="798" spans="3:3" ht="13.2" hidden="1">
      <c r="C798" s="25"/>
    </row>
    <row r="799" spans="3:3" ht="13.2" hidden="1">
      <c r="C799" s="25"/>
    </row>
    <row r="800" spans="3:3" ht="13.2" hidden="1">
      <c r="C800" s="25"/>
    </row>
    <row r="801" spans="3:3" ht="13.2" hidden="1">
      <c r="C801" s="25"/>
    </row>
    <row r="802" spans="3:3" ht="13.2" hidden="1">
      <c r="C802" s="25"/>
    </row>
    <row r="803" spans="3:3" ht="13.2" hidden="1">
      <c r="C803" s="25"/>
    </row>
    <row r="804" spans="3:3" ht="13.2" hidden="1">
      <c r="C804" s="25"/>
    </row>
    <row r="805" spans="3:3" ht="13.2" hidden="1">
      <c r="C805" s="25"/>
    </row>
    <row r="806" spans="3:3" ht="13.2" hidden="1">
      <c r="C806" s="25"/>
    </row>
    <row r="807" spans="3:3" ht="13.2" hidden="1">
      <c r="C807" s="25"/>
    </row>
    <row r="808" spans="3:3" ht="13.2" hidden="1">
      <c r="C808" s="25"/>
    </row>
    <row r="809" spans="3:3" ht="13.2" hidden="1">
      <c r="C809" s="25"/>
    </row>
    <row r="810" spans="3:3" ht="13.2" hidden="1">
      <c r="C810" s="25"/>
    </row>
    <row r="811" spans="3:3" ht="13.2" hidden="1">
      <c r="C811" s="25"/>
    </row>
    <row r="812" spans="3:3" ht="13.2" hidden="1">
      <c r="C812" s="25"/>
    </row>
    <row r="813" spans="3:3" ht="13.2" hidden="1">
      <c r="C813" s="25"/>
    </row>
    <row r="814" spans="3:3" ht="13.2" hidden="1">
      <c r="C814" s="25"/>
    </row>
    <row r="815" spans="3:3" ht="13.2" hidden="1">
      <c r="C815" s="25"/>
    </row>
    <row r="816" spans="3:3" ht="13.2" hidden="1">
      <c r="C816" s="25"/>
    </row>
    <row r="817" spans="3:3" ht="13.2" hidden="1">
      <c r="C817" s="25"/>
    </row>
    <row r="818" spans="3:3" ht="13.2" hidden="1">
      <c r="C818" s="25"/>
    </row>
    <row r="819" spans="3:3" ht="13.2" hidden="1">
      <c r="C819" s="25"/>
    </row>
    <row r="820" spans="3:3" ht="13.2" hidden="1">
      <c r="C820" s="25"/>
    </row>
    <row r="821" spans="3:3" ht="13.2" hidden="1">
      <c r="C821" s="25"/>
    </row>
    <row r="822" spans="3:3" ht="13.2" hidden="1">
      <c r="C822" s="25"/>
    </row>
    <row r="823" spans="3:3" ht="13.2" hidden="1">
      <c r="C823" s="25"/>
    </row>
    <row r="824" spans="3:3" ht="13.2" hidden="1">
      <c r="C824" s="25"/>
    </row>
    <row r="825" spans="3:3" ht="13.2" hidden="1">
      <c r="C825" s="25"/>
    </row>
    <row r="826" spans="3:3" ht="13.2" hidden="1">
      <c r="C826" s="25"/>
    </row>
    <row r="827" spans="3:3" ht="13.2" hidden="1">
      <c r="C827" s="25"/>
    </row>
    <row r="828" spans="3:3" ht="13.2" hidden="1">
      <c r="C828" s="25"/>
    </row>
    <row r="829" spans="3:3" ht="13.2" hidden="1">
      <c r="C829" s="25"/>
    </row>
    <row r="830" spans="3:3" ht="13.2" hidden="1">
      <c r="C830" s="25"/>
    </row>
    <row r="831" spans="3:3" ht="13.2" hidden="1">
      <c r="C831" s="25"/>
    </row>
    <row r="832" spans="3:3" ht="13.2" hidden="1">
      <c r="C832" s="25"/>
    </row>
    <row r="833" spans="3:3" ht="13.2" hidden="1">
      <c r="C833" s="25"/>
    </row>
    <row r="834" spans="3:3" ht="13.2" hidden="1">
      <c r="C834" s="25"/>
    </row>
    <row r="835" spans="3:3" ht="13.2" hidden="1">
      <c r="C835" s="25"/>
    </row>
    <row r="836" spans="3:3" ht="13.2" hidden="1">
      <c r="C836" s="25"/>
    </row>
    <row r="837" spans="3:3" ht="13.2" hidden="1">
      <c r="C837" s="25"/>
    </row>
    <row r="838" spans="3:3" ht="13.2" hidden="1">
      <c r="C838" s="25"/>
    </row>
    <row r="839" spans="3:3" ht="13.2" hidden="1">
      <c r="C839" s="25"/>
    </row>
    <row r="840" spans="3:3" ht="13.2" hidden="1">
      <c r="C840" s="25"/>
    </row>
    <row r="841" spans="3:3" ht="13.2" hidden="1">
      <c r="C841" s="25"/>
    </row>
    <row r="842" spans="3:3" ht="13.2" hidden="1">
      <c r="C842" s="25"/>
    </row>
    <row r="843" spans="3:3" ht="13.2" hidden="1">
      <c r="C843" s="25"/>
    </row>
    <row r="844" spans="3:3" ht="13.2" hidden="1">
      <c r="C844" s="25"/>
    </row>
    <row r="845" spans="3:3" ht="13.2" hidden="1">
      <c r="C845" s="25"/>
    </row>
    <row r="846" spans="3:3" ht="13.2" hidden="1">
      <c r="C846" s="25"/>
    </row>
    <row r="847" spans="3:3" ht="13.2" hidden="1">
      <c r="C847" s="25"/>
    </row>
    <row r="848" spans="3:3" ht="13.2" hidden="1">
      <c r="C848" s="25"/>
    </row>
    <row r="849" spans="3:3" ht="13.2" hidden="1">
      <c r="C849" s="25"/>
    </row>
    <row r="850" spans="3:3" ht="13.2" hidden="1">
      <c r="C850" s="25"/>
    </row>
    <row r="851" spans="3:3" ht="13.2" hidden="1">
      <c r="C851" s="25"/>
    </row>
    <row r="852" spans="3:3" ht="13.2" hidden="1">
      <c r="C852" s="25"/>
    </row>
    <row r="853" spans="3:3" ht="13.2" hidden="1">
      <c r="C853" s="25"/>
    </row>
    <row r="854" spans="3:3" ht="13.2" hidden="1">
      <c r="C854" s="25"/>
    </row>
    <row r="855" spans="3:3" ht="13.2" hidden="1">
      <c r="C855" s="25"/>
    </row>
    <row r="856" spans="3:3" ht="13.2" hidden="1">
      <c r="C856" s="25"/>
    </row>
    <row r="857" spans="3:3" ht="13.2" hidden="1">
      <c r="C857" s="25"/>
    </row>
    <row r="858" spans="3:3" ht="13.2" hidden="1">
      <c r="C858" s="25"/>
    </row>
    <row r="859" spans="3:3" ht="13.2" hidden="1">
      <c r="C859" s="25"/>
    </row>
    <row r="860" spans="3:3" ht="13.2" hidden="1">
      <c r="C860" s="25"/>
    </row>
    <row r="861" spans="3:3" ht="13.2" hidden="1">
      <c r="C861" s="25"/>
    </row>
    <row r="862" spans="3:3" ht="13.2" hidden="1">
      <c r="C862" s="25"/>
    </row>
    <row r="863" spans="3:3" ht="13.2" hidden="1">
      <c r="C863" s="25"/>
    </row>
    <row r="864" spans="3:3" ht="13.2" hidden="1">
      <c r="C864" s="25"/>
    </row>
    <row r="865" spans="3:3" ht="13.2" hidden="1">
      <c r="C865" s="25"/>
    </row>
    <row r="866" spans="3:3" ht="13.2" hidden="1">
      <c r="C866" s="25"/>
    </row>
    <row r="867" spans="3:3" ht="13.2" hidden="1">
      <c r="C867" s="25"/>
    </row>
    <row r="868" spans="3:3" ht="13.2" hidden="1">
      <c r="C868" s="25"/>
    </row>
    <row r="869" spans="3:3" ht="13.2" hidden="1">
      <c r="C869" s="25"/>
    </row>
    <row r="870" spans="3:3" ht="13.2" hidden="1">
      <c r="C870" s="25"/>
    </row>
    <row r="871" spans="3:3" ht="13.2" hidden="1">
      <c r="C871" s="25"/>
    </row>
    <row r="872" spans="3:3" ht="13.2" hidden="1">
      <c r="C872" s="25"/>
    </row>
    <row r="873" spans="3:3" ht="13.2" hidden="1">
      <c r="C873" s="25"/>
    </row>
    <row r="874" spans="3:3" ht="13.2" hidden="1">
      <c r="C874" s="25"/>
    </row>
    <row r="875" spans="3:3" ht="13.2" hidden="1">
      <c r="C875" s="25"/>
    </row>
    <row r="876" spans="3:3" ht="13.2" hidden="1">
      <c r="C876" s="25"/>
    </row>
    <row r="877" spans="3:3" ht="13.2" hidden="1">
      <c r="C877" s="25"/>
    </row>
    <row r="878" spans="3:3" ht="13.2" hidden="1">
      <c r="C878" s="25"/>
    </row>
    <row r="879" spans="3:3" ht="13.2" hidden="1">
      <c r="C879" s="25"/>
    </row>
    <row r="880" spans="3:3" ht="13.2" hidden="1">
      <c r="C880" s="25"/>
    </row>
    <row r="881" spans="3:3" ht="13.2" hidden="1">
      <c r="C881" s="25"/>
    </row>
    <row r="882" spans="3:3" ht="13.2" hidden="1">
      <c r="C882" s="25"/>
    </row>
    <row r="883" spans="3:3" ht="13.2" hidden="1">
      <c r="C883" s="25"/>
    </row>
    <row r="884" spans="3:3" ht="13.2" hidden="1">
      <c r="C884" s="25"/>
    </row>
    <row r="885" spans="3:3" ht="13.2" hidden="1">
      <c r="C885" s="25"/>
    </row>
    <row r="886" spans="3:3" ht="13.2" hidden="1">
      <c r="C886" s="25"/>
    </row>
    <row r="887" spans="3:3" ht="13.2" hidden="1">
      <c r="C887" s="25"/>
    </row>
    <row r="888" spans="3:3" ht="13.2" hidden="1">
      <c r="C888" s="25"/>
    </row>
    <row r="889" spans="3:3" ht="13.2" hidden="1">
      <c r="C889" s="25"/>
    </row>
    <row r="890" spans="3:3" ht="13.2" hidden="1">
      <c r="C890" s="25"/>
    </row>
    <row r="891" spans="3:3" ht="13.2" hidden="1">
      <c r="C891" s="25"/>
    </row>
    <row r="892" spans="3:3" ht="13.2" hidden="1">
      <c r="C892" s="25"/>
    </row>
    <row r="893" spans="3:3" ht="13.2" hidden="1">
      <c r="C893" s="25"/>
    </row>
    <row r="894" spans="3:3" ht="13.2" hidden="1">
      <c r="C894" s="25"/>
    </row>
    <row r="895" spans="3:3" ht="13.2" hidden="1">
      <c r="C895" s="25"/>
    </row>
    <row r="896" spans="3:3" ht="13.2" hidden="1">
      <c r="C896" s="25"/>
    </row>
    <row r="897" spans="3:3" ht="13.2" hidden="1">
      <c r="C897" s="25"/>
    </row>
    <row r="898" spans="3:3" ht="13.2" hidden="1">
      <c r="C898" s="25"/>
    </row>
    <row r="899" spans="3:3" ht="13.2" hidden="1">
      <c r="C899" s="25"/>
    </row>
    <row r="900" spans="3:3" ht="13.2" hidden="1">
      <c r="C900" s="25"/>
    </row>
    <row r="901" spans="3:3" ht="13.2" hidden="1">
      <c r="C901" s="25"/>
    </row>
    <row r="902" spans="3:3" ht="13.2" hidden="1">
      <c r="C902" s="25"/>
    </row>
    <row r="903" spans="3:3" ht="13.2" hidden="1">
      <c r="C903" s="25"/>
    </row>
    <row r="904" spans="3:3" ht="13.2" hidden="1">
      <c r="C904" s="25"/>
    </row>
    <row r="905" spans="3:3" ht="13.2" hidden="1">
      <c r="C905" s="25"/>
    </row>
    <row r="906" spans="3:3" ht="13.2" hidden="1">
      <c r="C906" s="25"/>
    </row>
    <row r="907" spans="3:3" ht="13.2" hidden="1">
      <c r="C907" s="25"/>
    </row>
    <row r="908" spans="3:3" ht="13.2" hidden="1">
      <c r="C908" s="25"/>
    </row>
    <row r="909" spans="3:3" ht="13.2" hidden="1">
      <c r="C909" s="25"/>
    </row>
    <row r="910" spans="3:3" ht="13.2" hidden="1">
      <c r="C910" s="25"/>
    </row>
    <row r="911" spans="3:3" ht="13.2" hidden="1">
      <c r="C911" s="25"/>
    </row>
    <row r="912" spans="3:3" ht="13.2" hidden="1">
      <c r="C912" s="25"/>
    </row>
    <row r="913" spans="3:3" ht="13.2" hidden="1">
      <c r="C913" s="25"/>
    </row>
    <row r="914" spans="3:3" ht="13.2" hidden="1">
      <c r="C914" s="25"/>
    </row>
    <row r="915" spans="3:3" ht="13.2" hidden="1">
      <c r="C915" s="25"/>
    </row>
    <row r="916" spans="3:3" ht="13.2" hidden="1">
      <c r="C916" s="25"/>
    </row>
    <row r="917" spans="3:3" ht="13.2" hidden="1">
      <c r="C917" s="25"/>
    </row>
    <row r="918" spans="3:3" ht="13.2" hidden="1">
      <c r="C918" s="25"/>
    </row>
    <row r="919" spans="3:3" ht="13.2" hidden="1">
      <c r="C919" s="25"/>
    </row>
    <row r="920" spans="3:3" ht="13.2" hidden="1">
      <c r="C920" s="25"/>
    </row>
    <row r="921" spans="3:3" ht="13.2" hidden="1">
      <c r="C921" s="25"/>
    </row>
    <row r="922" spans="3:3" ht="13.2" hidden="1">
      <c r="C922" s="25"/>
    </row>
    <row r="923" spans="3:3" ht="13.2" hidden="1">
      <c r="C923" s="25"/>
    </row>
    <row r="924" spans="3:3" ht="13.2" hidden="1">
      <c r="C924" s="25"/>
    </row>
    <row r="925" spans="3:3" ht="13.2" hidden="1">
      <c r="C925" s="25"/>
    </row>
    <row r="926" spans="3:3" ht="13.2" hidden="1">
      <c r="C926" s="25"/>
    </row>
    <row r="927" spans="3:3" ht="13.2" hidden="1">
      <c r="C927" s="25"/>
    </row>
    <row r="928" spans="3:3" ht="13.2" hidden="1">
      <c r="C928" s="25"/>
    </row>
    <row r="929" spans="3:3" ht="13.2" hidden="1">
      <c r="C929" s="25"/>
    </row>
    <row r="930" spans="3:3" ht="13.2" hidden="1">
      <c r="C930" s="25"/>
    </row>
    <row r="931" spans="3:3" ht="13.2" hidden="1">
      <c r="C931" s="25"/>
    </row>
    <row r="932" spans="3:3" ht="13.2" hidden="1">
      <c r="C932" s="25"/>
    </row>
    <row r="933" spans="3:3" ht="13.2" hidden="1">
      <c r="C933" s="25"/>
    </row>
    <row r="934" spans="3:3" ht="13.2" hidden="1">
      <c r="C934" s="25"/>
    </row>
    <row r="935" spans="3:3" ht="13.2" hidden="1">
      <c r="C935" s="25"/>
    </row>
    <row r="936" spans="3:3" ht="13.2" hidden="1">
      <c r="C936" s="25"/>
    </row>
    <row r="937" spans="3:3" ht="13.2" hidden="1">
      <c r="C937" s="25"/>
    </row>
    <row r="938" spans="3:3" ht="13.2" hidden="1">
      <c r="C938" s="25"/>
    </row>
    <row r="939" spans="3:3" ht="13.2" hidden="1">
      <c r="C939" s="25"/>
    </row>
    <row r="940" spans="3:3" ht="13.2" hidden="1">
      <c r="C940" s="25"/>
    </row>
    <row r="941" spans="3:3" ht="13.2" hidden="1">
      <c r="C941" s="25"/>
    </row>
    <row r="942" spans="3:3" ht="13.2" hidden="1">
      <c r="C942" s="25"/>
    </row>
    <row r="943" spans="3:3" ht="13.2" hidden="1">
      <c r="C943" s="25"/>
    </row>
    <row r="944" spans="3:3" ht="13.2" hidden="1">
      <c r="C944" s="25"/>
    </row>
    <row r="945" spans="3:3" ht="13.2" hidden="1">
      <c r="C945" s="25"/>
    </row>
    <row r="946" spans="3:3" ht="13.2" hidden="1">
      <c r="C946" s="25"/>
    </row>
    <row r="947" spans="3:3" ht="13.2" hidden="1">
      <c r="C947" s="25"/>
    </row>
    <row r="948" spans="3:3" ht="13.2" hidden="1"/>
    <row r="949" spans="3:3" ht="13.2" hidden="1"/>
    <row r="950" spans="3:3" ht="13.2" hidden="1"/>
    <row r="951" spans="3:3" ht="13.2" hidden="1"/>
    <row r="952" spans="3:3" ht="13.2" hidden="1"/>
    <row r="953" spans="3:3" ht="13.2" hidden="1"/>
    <row r="954" spans="3:3" ht="13.2" hidden="1"/>
    <row r="955" spans="3:3" ht="13.2" hidden="1"/>
    <row r="956" spans="3:3" ht="13.2" hidden="1"/>
    <row r="957" spans="3:3" ht="13.2" hidden="1"/>
    <row r="958" spans="3:3" ht="13.2" hidden="1"/>
    <row r="959" spans="3:3" ht="13.2" hidden="1"/>
  </sheetData>
  <mergeCells count="1">
    <mergeCell ref="A3:C3"/>
  </mergeCell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6D7870E7-9155-4E00-AEDC-C7A343EDD9E6}">
          <x14:formula1>
            <xm:f>Calculation!$B$99:$B$104</xm:f>
          </x14:formula1>
          <xm:sqref>B55</xm:sqref>
        </x14:dataValidation>
        <x14:dataValidation type="list" allowBlank="1" showInputMessage="1" showErrorMessage="1" xr:uid="{6E0C39A2-3A51-461B-ABD9-2EC45D8FFF61}">
          <x14:formula1>
            <xm:f>Calculation!$B$112:$B$115</xm:f>
          </x14:formula1>
          <xm:sqref>B57</xm:sqref>
        </x14:dataValidation>
        <x14:dataValidation type="list" allowBlank="1" showInputMessage="1" showErrorMessage="1" xr:uid="{CB52A184-688B-47EE-BFE7-8F706B8C3520}">
          <x14:formula1>
            <xm:f>Calculation!$B$106:$B$110</xm:f>
          </x14:formula1>
          <xm:sqref>B56</xm:sqref>
        </x14:dataValidation>
        <x14:dataValidation type="list" allowBlank="1" showInputMessage="1" showErrorMessage="1" xr:uid="{20B0984E-FA84-41A6-922C-D780A077AC38}">
          <x14:formula1>
            <xm:f>Calculation!$B$53:$B$56</xm:f>
          </x14:formula1>
          <xm:sqref>B37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outlinePr summaryBelow="0" summaryRight="0"/>
  </sheetPr>
  <dimension ref="A1:V960"/>
  <sheetViews>
    <sheetView zoomScale="130" zoomScaleNormal="130" workbookViewId="0">
      <selection activeCell="A2" sqref="A2"/>
    </sheetView>
  </sheetViews>
  <sheetFormatPr defaultColWidth="12.6640625" defaultRowHeight="15.75" customHeight="1" outlineLevelRow="2"/>
  <cols>
    <col min="1" max="1" width="58.6640625" customWidth="1"/>
    <col min="2" max="2" width="23.5546875" customWidth="1"/>
    <col min="5" max="5" width="17" style="131" customWidth="1"/>
    <col min="6" max="7" width="6.6640625" style="160" customWidth="1"/>
    <col min="8" max="8" width="12.6640625" style="131"/>
    <col min="10" max="10" width="28.88671875" customWidth="1"/>
    <col min="11" max="11" width="18.44140625" customWidth="1"/>
    <col min="16" max="16" width="18" customWidth="1"/>
    <col min="19" max="19" width="33.5546875" customWidth="1"/>
  </cols>
  <sheetData>
    <row r="1" spans="1:9" ht="15.6">
      <c r="A1" s="339" t="s">
        <v>560</v>
      </c>
      <c r="B1" s="119"/>
      <c r="C1" s="119"/>
      <c r="D1" s="119"/>
      <c r="E1" s="166"/>
      <c r="F1" s="159"/>
      <c r="G1" s="159"/>
      <c r="H1" s="166"/>
      <c r="I1" s="21"/>
    </row>
    <row r="2" spans="1:9" ht="13.2">
      <c r="I2" s="21"/>
    </row>
    <row r="3" spans="1:9" ht="13.2">
      <c r="A3" s="348" t="s">
        <v>561</v>
      </c>
      <c r="I3" s="21"/>
    </row>
    <row r="4" spans="1:9" ht="13.2">
      <c r="A4" s="25"/>
      <c r="I4" s="21"/>
    </row>
    <row r="5" spans="1:9" ht="13.2">
      <c r="I5" s="21"/>
    </row>
    <row r="6" spans="1:9" ht="13.2">
      <c r="H6" s="168"/>
    </row>
    <row r="7" spans="1:9" ht="13.2">
      <c r="I7" s="21"/>
    </row>
    <row r="8" spans="1:9" ht="13.8" thickBot="1">
      <c r="A8" s="135" t="s">
        <v>498</v>
      </c>
      <c r="B8" s="136"/>
      <c r="C8" s="136"/>
      <c r="D8" s="136"/>
      <c r="E8" s="167"/>
      <c r="F8" s="161"/>
      <c r="G8" s="161"/>
      <c r="H8" s="167"/>
      <c r="I8" s="21"/>
    </row>
    <row r="9" spans="1:9" ht="21">
      <c r="A9" s="289" t="s">
        <v>490</v>
      </c>
      <c r="B9" s="180" t="s">
        <v>562</v>
      </c>
      <c r="C9" s="285" t="s">
        <v>563</v>
      </c>
      <c r="D9" s="180" t="s">
        <v>564</v>
      </c>
      <c r="E9" s="83" t="s">
        <v>565</v>
      </c>
      <c r="F9" s="82" t="s">
        <v>562</v>
      </c>
      <c r="G9" s="82" t="s">
        <v>566</v>
      </c>
      <c r="H9" s="181" t="s">
        <v>567</v>
      </c>
      <c r="I9" s="21"/>
    </row>
    <row r="10" spans="1:9" ht="13.2">
      <c r="A10" s="34" t="s">
        <v>499</v>
      </c>
      <c r="B10" s="177"/>
      <c r="C10" s="226">
        <v>0.55000000000000004</v>
      </c>
      <c r="E10" s="227" t="str">
        <f>IF(ISBLANK('3 - Input'!B17),"",'3 - Input'!B17/C10)</f>
        <v/>
      </c>
      <c r="F10" s="158">
        <v>0</v>
      </c>
      <c r="G10" s="158">
        <v>1</v>
      </c>
      <c r="H10" s="53" t="str">
        <f>IF(ISBLANK(E10),"",IFERROR((E10-F10)/(G10-F10),""))</f>
        <v/>
      </c>
      <c r="I10" s="21"/>
    </row>
    <row r="11" spans="1:9" ht="13.2" collapsed="1">
      <c r="A11" s="361" t="s">
        <v>501</v>
      </c>
      <c r="B11" s="336" t="s">
        <v>568</v>
      </c>
      <c r="C11" s="362"/>
      <c r="D11" s="363"/>
      <c r="E11" s="364" t="str">
        <f>IF(ISBLANK('3 - Input'!B18),"",IF('3 - Input'!B18/(('3 - Input'!B11*'3 - Input'!B10)/1000000)&gt;15,5,IF('3 - Input'!B18/(('3 - Input'!B11*'3 - Input'!B10)/1000000)&gt;8,4,IF('3 - Input'!B18/(('3 - Input'!B11*'3 - Input'!B10)/1000000)&gt;2,3,IF('3 - Input'!B18/(('3 - Input'!B11*'3 - Input'!B10)/1000000)&gt;0.5,2,IF('3 - Input'!B18/(('3 - Input'!B11*'3 - Input'!B10)/1000000)&lt;=0.1,1,0))))))</f>
        <v/>
      </c>
      <c r="F11" s="158">
        <v>1</v>
      </c>
      <c r="G11" s="158">
        <v>5</v>
      </c>
      <c r="H11" s="53" t="str">
        <f>IF(ISBLANK(E11),"",IFERROR((E11-F11)/(G11-F11),""))</f>
        <v/>
      </c>
      <c r="I11" s="21"/>
    </row>
    <row r="12" spans="1:9" ht="13.2" hidden="1" outlineLevel="1">
      <c r="A12" s="361"/>
      <c r="B12" s="336" t="s">
        <v>569</v>
      </c>
      <c r="C12" s="365">
        <v>5</v>
      </c>
      <c r="D12" s="363"/>
      <c r="E12" s="338"/>
      <c r="F12" s="158"/>
      <c r="G12" s="158"/>
      <c r="H12" s="53"/>
      <c r="I12" s="21"/>
    </row>
    <row r="13" spans="1:9" ht="13.2" hidden="1" outlineLevel="1">
      <c r="A13" s="361"/>
      <c r="B13" s="337" t="s">
        <v>570</v>
      </c>
      <c r="C13" s="365">
        <v>4</v>
      </c>
      <c r="D13" s="363"/>
      <c r="E13" s="366"/>
      <c r="F13" s="158"/>
      <c r="G13" s="158"/>
      <c r="H13" s="53"/>
      <c r="I13" s="21"/>
    </row>
    <row r="14" spans="1:9" ht="13.2" hidden="1" outlineLevel="1">
      <c r="A14" s="361"/>
      <c r="B14" s="337" t="s">
        <v>571</v>
      </c>
      <c r="C14" s="365">
        <v>3</v>
      </c>
      <c r="D14" s="363"/>
      <c r="E14" s="366"/>
      <c r="F14" s="158"/>
      <c r="G14" s="158"/>
      <c r="H14" s="53"/>
      <c r="I14" s="21"/>
    </row>
    <row r="15" spans="1:9" ht="13.2" hidden="1" outlineLevel="1">
      <c r="A15" s="361"/>
      <c r="B15" s="336" t="s">
        <v>572</v>
      </c>
      <c r="C15" s="365">
        <v>2</v>
      </c>
      <c r="D15" s="363"/>
      <c r="E15" s="366"/>
      <c r="F15" s="158"/>
      <c r="G15" s="158"/>
      <c r="H15" s="53"/>
      <c r="I15" s="21"/>
    </row>
    <row r="16" spans="1:9" ht="13.2" hidden="1" outlineLevel="1">
      <c r="A16" s="361"/>
      <c r="B16" s="336" t="s">
        <v>573</v>
      </c>
      <c r="C16" s="365">
        <v>1</v>
      </c>
      <c r="D16" s="363"/>
      <c r="E16" s="366"/>
      <c r="F16" s="158"/>
      <c r="G16" s="158"/>
      <c r="H16" s="53"/>
      <c r="I16" s="21"/>
    </row>
    <row r="17" spans="1:9" ht="13.2" collapsed="1">
      <c r="A17" s="307" t="s">
        <v>574</v>
      </c>
      <c r="B17" s="178" t="s">
        <v>568</v>
      </c>
      <c r="C17" s="179"/>
      <c r="D17" s="229"/>
      <c r="E17" s="367" t="str">
        <f>IF(ISBLANK('3 - Input'!B19),"",IF('3 - Input'!B19&gt;$C$18,$D$18,IF('3 - Input'!B19&gt;$C$19,$D$19,IF('3 - Input'!B19&gt;$C$20,$D$20,IF('3 - Input'!B19&gt;$C$21,$D$21,IF('3 - Input'!B19&lt;=$C$21,$D$22,0))))))</f>
        <v/>
      </c>
      <c r="F17" s="158">
        <v>1</v>
      </c>
      <c r="G17" s="158">
        <v>5</v>
      </c>
      <c r="H17" s="53" t="str">
        <f>IF(ISBLANK(E17),"",IFERROR((E17-F17)/(G17-F17),""))</f>
        <v/>
      </c>
      <c r="I17" s="21"/>
    </row>
    <row r="18" spans="1:9" ht="13.2" hidden="1" outlineLevel="1">
      <c r="A18" s="182"/>
      <c r="B18" s="138" t="s">
        <v>575</v>
      </c>
      <c r="C18" s="137">
        <v>0.66</v>
      </c>
      <c r="D18" s="230">
        <v>5</v>
      </c>
      <c r="E18" s="233"/>
      <c r="F18" s="158"/>
      <c r="G18" s="158"/>
      <c r="H18" s="183"/>
      <c r="I18" s="21"/>
    </row>
    <row r="19" spans="1:9" ht="13.2" hidden="1" outlineLevel="1">
      <c r="A19" s="307"/>
      <c r="B19" s="138" t="s">
        <v>576</v>
      </c>
      <c r="C19" s="137">
        <v>0.33</v>
      </c>
      <c r="D19" s="230">
        <v>4</v>
      </c>
      <c r="E19" s="233"/>
      <c r="F19" s="158"/>
      <c r="G19" s="158"/>
      <c r="H19" s="183"/>
      <c r="I19" s="21"/>
    </row>
    <row r="20" spans="1:9" ht="13.2" hidden="1" outlineLevel="1">
      <c r="A20" s="307"/>
      <c r="B20" s="138" t="s">
        <v>577</v>
      </c>
      <c r="C20" s="137">
        <v>0.1</v>
      </c>
      <c r="D20" s="230">
        <v>3</v>
      </c>
      <c r="E20" s="233"/>
      <c r="F20" s="158"/>
      <c r="G20" s="158"/>
      <c r="H20" s="183"/>
      <c r="I20" s="21"/>
    </row>
    <row r="21" spans="1:9" ht="13.2" hidden="1" outlineLevel="1">
      <c r="A21" s="307"/>
      <c r="B21" s="138" t="s">
        <v>578</v>
      </c>
      <c r="C21" s="137">
        <v>1.4999999999999999E-2</v>
      </c>
      <c r="D21" s="230">
        <v>2</v>
      </c>
      <c r="E21" s="233"/>
      <c r="F21" s="158"/>
      <c r="G21" s="158"/>
      <c r="H21" s="183"/>
      <c r="I21" s="21"/>
    </row>
    <row r="22" spans="1:9" ht="13.2" hidden="1" outlineLevel="1">
      <c r="A22" s="307"/>
      <c r="B22" s="138" t="s">
        <v>579</v>
      </c>
      <c r="C22" s="137">
        <v>1E-3</v>
      </c>
      <c r="D22" s="230">
        <v>1</v>
      </c>
      <c r="E22" s="233"/>
      <c r="F22" s="158"/>
      <c r="G22" s="158"/>
      <c r="H22" s="183"/>
      <c r="I22" s="21"/>
    </row>
    <row r="23" spans="1:9" ht="13.2" collapsed="1">
      <c r="A23" s="307" t="s">
        <v>580</v>
      </c>
      <c r="B23" s="178" t="s">
        <v>568</v>
      </c>
      <c r="C23" s="179"/>
      <c r="D23" s="229"/>
      <c r="E23" s="367" t="str">
        <f>IF(ISBLANK('3 - Input'!B20),"",IF('3 - Input'!B20&gt;$C$24,$D$24,IF('3 - Input'!B20&gt;$C$25,$D$25,IF('3 - Input'!B20&gt;$C$26,$D$26,IF('3 - Input'!B20&gt;$C$27,$D$27,IF('3 - Input'!B20&lt;=$C$27,$D$28,0))))))</f>
        <v/>
      </c>
      <c r="F23" s="158">
        <v>1</v>
      </c>
      <c r="G23" s="158">
        <v>5</v>
      </c>
      <c r="H23" s="53" t="str">
        <f t="shared" ref="H23:H118" si="0">IF(ISBLANK(E23),"",IFERROR((E23-F23)/(G23-F23),""))</f>
        <v/>
      </c>
      <c r="I23" s="21"/>
    </row>
    <row r="24" spans="1:9" ht="13.2" hidden="1" outlineLevel="1">
      <c r="A24" s="184"/>
      <c r="B24" s="138" t="s">
        <v>575</v>
      </c>
      <c r="C24" s="137">
        <v>0.66</v>
      </c>
      <c r="D24" s="230">
        <v>5</v>
      </c>
      <c r="E24" s="233"/>
      <c r="F24" s="158"/>
      <c r="G24" s="158"/>
      <c r="H24" s="183"/>
      <c r="I24" s="21"/>
    </row>
    <row r="25" spans="1:9" ht="13.2" hidden="1" outlineLevel="1">
      <c r="A25" s="307"/>
      <c r="B25" s="138" t="s">
        <v>576</v>
      </c>
      <c r="C25" s="137">
        <v>0.33</v>
      </c>
      <c r="D25" s="230">
        <v>4</v>
      </c>
      <c r="E25" s="233"/>
      <c r="F25" s="158"/>
      <c r="G25" s="158"/>
      <c r="H25" s="183"/>
      <c r="I25" s="21"/>
    </row>
    <row r="26" spans="1:9" ht="13.2" hidden="1" outlineLevel="1">
      <c r="A26" s="307"/>
      <c r="B26" s="138" t="s">
        <v>577</v>
      </c>
      <c r="C26" s="137">
        <v>0.1</v>
      </c>
      <c r="D26" s="230">
        <v>3</v>
      </c>
      <c r="E26" s="233"/>
      <c r="F26" s="158"/>
      <c r="G26" s="158"/>
      <c r="H26" s="183"/>
      <c r="I26" s="21"/>
    </row>
    <row r="27" spans="1:9" ht="13.2" hidden="1" outlineLevel="1">
      <c r="A27" s="307"/>
      <c r="B27" s="138" t="s">
        <v>578</v>
      </c>
      <c r="C27" s="137">
        <v>1.4999999999999999E-2</v>
      </c>
      <c r="D27" s="230">
        <v>2</v>
      </c>
      <c r="E27" s="233"/>
      <c r="F27" s="158"/>
      <c r="G27" s="158"/>
      <c r="H27" s="183"/>
      <c r="I27" s="21"/>
    </row>
    <row r="28" spans="1:9" ht="13.2" hidden="1" outlineLevel="1">
      <c r="A28" s="307"/>
      <c r="B28" s="138" t="s">
        <v>579</v>
      </c>
      <c r="C28" s="137">
        <v>1E-3</v>
      </c>
      <c r="D28" s="230">
        <v>1</v>
      </c>
      <c r="E28" s="233"/>
      <c r="F28" s="158"/>
      <c r="G28" s="158"/>
      <c r="H28" s="183"/>
      <c r="I28" s="21"/>
    </row>
    <row r="29" spans="1:9" ht="13.2" collapsed="1">
      <c r="A29" s="307" t="s">
        <v>506</v>
      </c>
      <c r="B29" s="178" t="s">
        <v>568</v>
      </c>
      <c r="C29" s="179"/>
      <c r="D29" s="229"/>
      <c r="E29" s="367" t="str">
        <f>IF(ISBLANK('3 - Input'!B21),"",IF('3 - Input'!B21&gt;$C$30,$D$30,IF('3 - Input'!B21&gt;$C$31,$D$31,IF('3 - Input'!B21&gt;$C$32,$D$32,IF('3 - Input'!B21&gt;$C$33,$D$33,IF('3 - Input'!B21&lt;=$C$33,$D$34,0))))))</f>
        <v/>
      </c>
      <c r="F29" s="158">
        <v>1</v>
      </c>
      <c r="G29" s="158">
        <v>5</v>
      </c>
      <c r="H29" s="53" t="str">
        <f>IF(ISBLANK(E29),"",IFERROR((E29-F29)/(G29-F29),""))</f>
        <v/>
      </c>
      <c r="I29" s="21"/>
    </row>
    <row r="30" spans="1:9" ht="13.2" hidden="1" outlineLevel="1">
      <c r="A30" s="184"/>
      <c r="B30" s="270" t="s">
        <v>581</v>
      </c>
      <c r="C30" s="271">
        <v>0.75</v>
      </c>
      <c r="D30" s="272">
        <v>5</v>
      </c>
      <c r="E30" s="233"/>
      <c r="F30" s="158"/>
      <c r="G30" s="158"/>
      <c r="H30" s="183"/>
      <c r="I30" s="21"/>
    </row>
    <row r="31" spans="1:9" ht="13.2" hidden="1" outlineLevel="1">
      <c r="A31" s="307"/>
      <c r="B31" s="270" t="s">
        <v>582</v>
      </c>
      <c r="C31" s="271">
        <v>0.5</v>
      </c>
      <c r="D31" s="272">
        <v>4</v>
      </c>
      <c r="E31" s="233"/>
      <c r="F31" s="158"/>
      <c r="G31" s="158"/>
      <c r="H31" s="183"/>
      <c r="I31" s="21"/>
    </row>
    <row r="32" spans="1:9" ht="13.2" hidden="1" outlineLevel="1">
      <c r="A32" s="307"/>
      <c r="B32" s="270" t="s">
        <v>583</v>
      </c>
      <c r="C32" s="271">
        <v>0.25</v>
      </c>
      <c r="D32" s="272">
        <v>3</v>
      </c>
      <c r="E32" s="233"/>
      <c r="F32" s="158"/>
      <c r="G32" s="158"/>
      <c r="H32" s="183"/>
      <c r="I32" s="21"/>
    </row>
    <row r="33" spans="1:9" ht="13.2" hidden="1" outlineLevel="1">
      <c r="A33" s="307"/>
      <c r="B33" s="270" t="s">
        <v>584</v>
      </c>
      <c r="C33" s="271">
        <v>0.1</v>
      </c>
      <c r="D33" s="272">
        <v>2</v>
      </c>
      <c r="E33" s="233"/>
      <c r="F33" s="158"/>
      <c r="G33" s="158"/>
      <c r="H33" s="183"/>
      <c r="I33" s="21"/>
    </row>
    <row r="34" spans="1:9" ht="13.2" hidden="1" outlineLevel="1">
      <c r="A34" s="307"/>
      <c r="B34" s="270" t="s">
        <v>585</v>
      </c>
      <c r="C34" s="271">
        <v>0.01</v>
      </c>
      <c r="D34" s="272">
        <v>1</v>
      </c>
      <c r="E34" s="233"/>
      <c r="F34" s="158"/>
      <c r="G34" s="158"/>
      <c r="H34" s="183"/>
      <c r="I34" s="21"/>
    </row>
    <row r="35" spans="1:9" ht="12.75" customHeight="1">
      <c r="A35" s="307" t="s">
        <v>508</v>
      </c>
      <c r="B35" s="178"/>
      <c r="C35" s="178"/>
      <c r="D35" s="187">
        <v>64.7</v>
      </c>
      <c r="E35" s="364" t="str">
        <f>IF(ISBLANK('3 - Input'!B22),"",'3 - Input'!B22/('3 - Input'!B10/1000000)/D35)</f>
        <v/>
      </c>
      <c r="F35" s="158">
        <v>0</v>
      </c>
      <c r="G35" s="158">
        <v>1</v>
      </c>
      <c r="H35" s="53" t="str">
        <f t="shared" si="0"/>
        <v/>
      </c>
      <c r="I35" s="21"/>
    </row>
    <row r="36" spans="1:9" ht="13.8" thickBot="1">
      <c r="A36" s="185" t="s">
        <v>509</v>
      </c>
      <c r="B36" s="341">
        <v>0.1</v>
      </c>
      <c r="C36" s="341">
        <v>0.99</v>
      </c>
      <c r="D36" s="231"/>
      <c r="E36" s="267" t="str">
        <f>IF(ISBLANK('3 - Input'!B23),"",('3 - Input'!B23-B36)/(C36-B36))</f>
        <v/>
      </c>
      <c r="F36" s="163">
        <v>0</v>
      </c>
      <c r="G36" s="163">
        <v>1</v>
      </c>
      <c r="H36" s="173" t="str">
        <f>IF(ISBLANK(E36),"",IFERROR((E36-F36)/(G36-F36),""))</f>
        <v/>
      </c>
      <c r="I36" s="21"/>
    </row>
    <row r="37" spans="1:9" ht="13.2">
      <c r="I37" s="21"/>
    </row>
    <row r="38" spans="1:9" ht="13.2">
      <c r="H38" s="171" t="str">
        <f t="shared" si="0"/>
        <v/>
      </c>
      <c r="I38" s="21"/>
    </row>
    <row r="39" spans="1:9" ht="13.2">
      <c r="E39" s="343"/>
      <c r="H39" s="171" t="str">
        <f t="shared" si="0"/>
        <v/>
      </c>
      <c r="I39" s="21"/>
    </row>
    <row r="40" spans="1:9" ht="13.8" thickBot="1">
      <c r="A40" s="135" t="s">
        <v>511</v>
      </c>
      <c r="B40" s="136"/>
      <c r="C40" s="136"/>
      <c r="D40" s="136"/>
      <c r="E40" s="167"/>
      <c r="F40" s="161"/>
      <c r="G40" s="161"/>
      <c r="H40" s="172" t="str">
        <f t="shared" si="0"/>
        <v/>
      </c>
      <c r="I40" s="21"/>
    </row>
    <row r="41" spans="1:9" ht="21">
      <c r="A41" s="289" t="s">
        <v>490</v>
      </c>
      <c r="B41" s="180" t="s">
        <v>562</v>
      </c>
      <c r="C41" s="285" t="s">
        <v>563</v>
      </c>
      <c r="D41" s="180" t="s">
        <v>564</v>
      </c>
      <c r="E41" s="83" t="s">
        <v>565</v>
      </c>
      <c r="F41" s="82" t="s">
        <v>562</v>
      </c>
      <c r="G41" s="82" t="s">
        <v>566</v>
      </c>
      <c r="H41" s="181" t="s">
        <v>567</v>
      </c>
    </row>
    <row r="42" spans="1:9" ht="13.2">
      <c r="A42" s="33" t="s">
        <v>512</v>
      </c>
      <c r="B42" s="187">
        <v>9.92</v>
      </c>
      <c r="C42" s="187">
        <v>1.7</v>
      </c>
      <c r="D42" s="178"/>
      <c r="E42" s="368" t="str">
        <f>IF(ISBLANK('3 - Input'!B28),"",MAX(0,MIN(1,(1-(C42-'3 - Input'!B28)/(C42-B42)))))</f>
        <v/>
      </c>
      <c r="F42" s="158">
        <v>0</v>
      </c>
      <c r="G42" s="158">
        <v>1</v>
      </c>
      <c r="H42" s="53" t="str">
        <f t="shared" si="0"/>
        <v/>
      </c>
      <c r="I42" s="21"/>
    </row>
    <row r="43" spans="1:9" ht="13.2">
      <c r="A43" s="33" t="s">
        <v>513</v>
      </c>
      <c r="B43" s="228">
        <v>0</v>
      </c>
      <c r="C43" s="228">
        <v>0.75</v>
      </c>
      <c r="D43" s="140"/>
      <c r="E43" s="364" t="str">
        <f>IF(ISBLANK('3 - Input'!B29),"",MAX(0,MIN(1,('3 - Input'!B29)/$C$43)))</f>
        <v/>
      </c>
      <c r="F43" s="165">
        <v>0</v>
      </c>
      <c r="G43" s="158">
        <v>1</v>
      </c>
      <c r="H43" s="53" t="str">
        <f>IF(ISBLANK(E43),"",IFERROR((E43-F43)/(G43-F43),""))</f>
        <v/>
      </c>
      <c r="I43" s="21"/>
    </row>
    <row r="44" spans="1:9" ht="13.2">
      <c r="A44" s="33" t="s">
        <v>515</v>
      </c>
      <c r="B44" s="228">
        <v>0</v>
      </c>
      <c r="C44" s="228">
        <v>0.85</v>
      </c>
      <c r="D44" s="140"/>
      <c r="E44" s="227" t="str">
        <f>IF(ISBLANK('3 - Input'!B30),"",MAX(0,MIN(1,('3 - Input'!B30/$C$44))))</f>
        <v/>
      </c>
      <c r="F44" s="165">
        <v>0</v>
      </c>
      <c r="G44" s="158">
        <v>1</v>
      </c>
      <c r="H44" s="53" t="str">
        <f t="shared" si="0"/>
        <v/>
      </c>
      <c r="I44" s="21"/>
    </row>
    <row r="45" spans="1:9" ht="13.8" thickBot="1">
      <c r="A45" s="269" t="s">
        <v>517</v>
      </c>
      <c r="B45" s="265">
        <v>0</v>
      </c>
      <c r="C45" s="265">
        <v>0.6</v>
      </c>
      <c r="D45" s="266"/>
      <c r="E45" s="267" t="str">
        <f>IF(ISBLANK('3 - Input'!B31),"",MAX(0,MIN(1,('3 - Input'!B31)/$C$45)))</f>
        <v/>
      </c>
      <c r="F45" s="268">
        <v>0</v>
      </c>
      <c r="G45" s="163">
        <v>1</v>
      </c>
      <c r="H45" s="173" t="str">
        <f t="shared" si="0"/>
        <v/>
      </c>
      <c r="I45" s="21"/>
    </row>
    <row r="46" spans="1:9" ht="13.2">
      <c r="H46" s="171" t="str">
        <f t="shared" si="0"/>
        <v/>
      </c>
      <c r="I46" s="21"/>
    </row>
    <row r="47" spans="1:9" ht="13.2">
      <c r="H47" s="171" t="str">
        <f t="shared" si="0"/>
        <v/>
      </c>
      <c r="I47" s="21"/>
    </row>
    <row r="48" spans="1:9" ht="13.2">
      <c r="H48" s="171" t="str">
        <f t="shared" si="0"/>
        <v/>
      </c>
      <c r="I48" s="21"/>
    </row>
    <row r="49" spans="1:16" ht="13.8" thickBot="1">
      <c r="A49" s="135" t="s">
        <v>518</v>
      </c>
      <c r="B49" s="136"/>
      <c r="C49" s="136"/>
      <c r="D49" s="136"/>
      <c r="E49" s="167"/>
      <c r="F49" s="161"/>
      <c r="G49" s="161"/>
      <c r="H49" s="172" t="str">
        <f t="shared" si="0"/>
        <v/>
      </c>
      <c r="I49" s="21"/>
    </row>
    <row r="50" spans="1:16" ht="21">
      <c r="A50" s="289" t="s">
        <v>490</v>
      </c>
      <c r="B50" s="180" t="s">
        <v>562</v>
      </c>
      <c r="C50" s="285" t="s">
        <v>563</v>
      </c>
      <c r="D50" s="180" t="s">
        <v>564</v>
      </c>
      <c r="E50" s="83" t="s">
        <v>565</v>
      </c>
      <c r="F50" s="82" t="s">
        <v>562</v>
      </c>
      <c r="G50" s="82" t="s">
        <v>566</v>
      </c>
      <c r="H50" s="181" t="s">
        <v>567</v>
      </c>
      <c r="I50" s="21"/>
    </row>
    <row r="51" spans="1:16" ht="13.2">
      <c r="A51" s="369" t="s">
        <v>519</v>
      </c>
      <c r="B51" s="232">
        <v>0</v>
      </c>
      <c r="C51" s="228">
        <v>0.45</v>
      </c>
      <c r="D51" s="178"/>
      <c r="E51" s="227" t="str">
        <f>IF(ISBLANK('3 - Input'!B36),"",MAX(0,MIN(1,('3 - Input'!B36)/$C$51)))</f>
        <v/>
      </c>
      <c r="F51" s="158">
        <v>0</v>
      </c>
      <c r="G51" s="158">
        <v>1</v>
      </c>
      <c r="H51" s="53" t="str">
        <f t="shared" si="0"/>
        <v/>
      </c>
      <c r="I51" s="21"/>
      <c r="J51" s="26"/>
    </row>
    <row r="52" spans="1:16" ht="13.2" collapsed="1">
      <c r="A52" s="147" t="s">
        <v>520</v>
      </c>
      <c r="B52" s="178" t="s">
        <v>568</v>
      </c>
      <c r="C52" s="141"/>
      <c r="D52" s="178"/>
      <c r="E52" s="367">
        <f>IF(ISBLANK('3 - Input'!B37),"",VLOOKUP('3 - Input'!B37,B53:C56,2, FALSE))</f>
        <v>1</v>
      </c>
      <c r="F52" s="158">
        <v>1</v>
      </c>
      <c r="G52" s="158">
        <v>4</v>
      </c>
      <c r="H52" s="53">
        <f>IF(ISBLANK(E52),"",IFERROR((E52-F52)/(G52-F52),""))</f>
        <v>0</v>
      </c>
      <c r="I52" s="21"/>
    </row>
    <row r="53" spans="1:16" ht="13.2" hidden="1" outlineLevel="1">
      <c r="A53" s="31"/>
      <c r="B53" s="193" t="s">
        <v>521</v>
      </c>
      <c r="C53" s="194">
        <v>1</v>
      </c>
      <c r="D53" s="29"/>
      <c r="E53" s="225"/>
      <c r="F53" s="157"/>
      <c r="G53" s="157"/>
      <c r="H53" s="132"/>
      <c r="I53" s="21"/>
    </row>
    <row r="54" spans="1:16" ht="13.2" hidden="1" outlineLevel="1">
      <c r="A54" s="31"/>
      <c r="B54" s="153" t="s">
        <v>586</v>
      </c>
      <c r="C54" s="152">
        <v>2</v>
      </c>
      <c r="D54" s="29"/>
      <c r="E54" s="225"/>
      <c r="F54" s="157"/>
      <c r="G54" s="157"/>
      <c r="H54" s="132"/>
      <c r="I54" s="21"/>
    </row>
    <row r="55" spans="1:16" ht="13.2" hidden="1" outlineLevel="1">
      <c r="A55" s="31"/>
      <c r="B55" s="153" t="s">
        <v>587</v>
      </c>
      <c r="C55" s="152">
        <v>3</v>
      </c>
      <c r="D55" s="29"/>
      <c r="E55" s="225"/>
      <c r="F55" s="157"/>
      <c r="G55" s="157"/>
      <c r="H55" s="132"/>
      <c r="I55" s="21"/>
    </row>
    <row r="56" spans="1:16" ht="13.8" hidden="1" outlineLevel="1" thickBot="1">
      <c r="A56" s="154"/>
      <c r="B56" s="155" t="s">
        <v>588</v>
      </c>
      <c r="C56" s="156">
        <v>4</v>
      </c>
      <c r="D56" s="139"/>
      <c r="E56" s="169"/>
      <c r="F56" s="164"/>
      <c r="G56" s="164"/>
      <c r="H56" s="174"/>
      <c r="I56" s="21"/>
    </row>
    <row r="57" spans="1:16" ht="13.8" thickBot="1">
      <c r="A57" s="36" t="s">
        <v>522</v>
      </c>
      <c r="B57" s="265">
        <v>0</v>
      </c>
      <c r="C57" s="265">
        <v>0.3</v>
      </c>
      <c r="D57" s="186"/>
      <c r="E57" s="370" t="str">
        <f>IF(ISBLANK('3 - Input'!B38),"",MAX(0,MIN(1,1-('3 - Input'!B38-$C$57)/($B$57-$C$57))))</f>
        <v/>
      </c>
      <c r="F57" s="163">
        <v>0</v>
      </c>
      <c r="G57" s="163">
        <v>1</v>
      </c>
      <c r="H57" s="173" t="str">
        <f>IF(ISBLANK(E57),"",IFERROR((E57-F57)/(G57-F57),""))</f>
        <v/>
      </c>
      <c r="I57" s="21"/>
    </row>
    <row r="58" spans="1:16" ht="13.2">
      <c r="A58" s="21"/>
      <c r="B58" s="29"/>
      <c r="C58" s="29"/>
      <c r="D58" s="29"/>
      <c r="E58" s="168"/>
      <c r="F58" s="162"/>
      <c r="G58" s="162"/>
      <c r="H58" s="171" t="str">
        <f t="shared" si="0"/>
        <v/>
      </c>
      <c r="I58" s="21"/>
    </row>
    <row r="59" spans="1:16" ht="13.2"/>
    <row r="60" spans="1:16" ht="13.2">
      <c r="A60" s="21"/>
      <c r="E60" s="168"/>
      <c r="F60" s="162"/>
      <c r="G60" s="162"/>
      <c r="H60" s="171" t="str">
        <f t="shared" si="0"/>
        <v/>
      </c>
      <c r="I60" s="21"/>
    </row>
    <row r="61" spans="1:16" ht="13.8" thickBot="1">
      <c r="A61" s="135" t="s">
        <v>523</v>
      </c>
      <c r="B61" s="136"/>
      <c r="C61" s="136"/>
      <c r="D61" s="136"/>
      <c r="E61" s="167"/>
      <c r="F61" s="161"/>
      <c r="G61" s="161"/>
      <c r="H61" s="172" t="str">
        <f t="shared" si="0"/>
        <v/>
      </c>
      <c r="I61" s="21"/>
    </row>
    <row r="62" spans="1:16" ht="21">
      <c r="A62" s="289" t="s">
        <v>490</v>
      </c>
      <c r="B62" s="180" t="s">
        <v>562</v>
      </c>
      <c r="C62" s="285" t="s">
        <v>563</v>
      </c>
      <c r="D62" s="180" t="s">
        <v>564</v>
      </c>
      <c r="E62" s="83" t="s">
        <v>565</v>
      </c>
      <c r="F62" s="82" t="s">
        <v>562</v>
      </c>
      <c r="G62" s="82" t="s">
        <v>566</v>
      </c>
      <c r="H62" s="181" t="s">
        <v>567</v>
      </c>
      <c r="I62" s="21"/>
      <c r="J62" s="44"/>
      <c r="N62" s="46"/>
      <c r="O62" s="46"/>
      <c r="P62" s="46"/>
    </row>
    <row r="63" spans="1:16" ht="13.2" collapsed="1">
      <c r="A63" s="33" t="s">
        <v>524</v>
      </c>
      <c r="B63" s="178" t="s">
        <v>568</v>
      </c>
      <c r="C63" s="188"/>
      <c r="D63" s="188"/>
      <c r="E63" s="371" t="str">
        <f>IF(ISBLANK('3 - Input'!B43),"",IF('3 - Input'!B43&lt;C64,D64,IF('3 - Input'!B43&lt;C65,D65,IF('3 - Input'!B43&lt;C66,D66,IF('3 - Input'!B43&lt;=C67,D67,D68)))))</f>
        <v/>
      </c>
      <c r="F63" s="158">
        <v>0</v>
      </c>
      <c r="G63" s="158">
        <v>5</v>
      </c>
      <c r="H63" s="53" t="str">
        <f t="shared" si="0"/>
        <v/>
      </c>
      <c r="I63" s="21"/>
    </row>
    <row r="64" spans="1:16" ht="13.2" hidden="1" outlineLevel="1">
      <c r="A64" s="33"/>
      <c r="B64" s="178" t="s">
        <v>589</v>
      </c>
      <c r="C64" s="190">
        <v>0.21629999999999999</v>
      </c>
      <c r="D64" s="178">
        <v>5</v>
      </c>
      <c r="E64" s="233"/>
      <c r="F64" s="158"/>
      <c r="G64" s="158"/>
      <c r="H64" s="183"/>
      <c r="I64" s="21"/>
    </row>
    <row r="65" spans="1:21" ht="13.2" hidden="1" outlineLevel="1">
      <c r="A65" s="33"/>
      <c r="B65" s="178" t="s">
        <v>590</v>
      </c>
      <c r="C65" s="190">
        <v>0.77180000000000004</v>
      </c>
      <c r="D65" s="178">
        <v>4</v>
      </c>
      <c r="E65" s="233"/>
      <c r="F65" s="158"/>
      <c r="G65" s="158"/>
      <c r="H65" s="183"/>
      <c r="I65" s="21"/>
    </row>
    <row r="66" spans="1:21" ht="13.2" hidden="1" outlineLevel="1">
      <c r="A66" s="33"/>
      <c r="B66" s="273" t="s">
        <v>591</v>
      </c>
      <c r="C66" s="190">
        <v>1.2798</v>
      </c>
      <c r="D66" s="178">
        <v>3</v>
      </c>
      <c r="E66" s="233"/>
      <c r="F66" s="158"/>
      <c r="G66" s="158"/>
      <c r="H66" s="183"/>
      <c r="I66" s="21"/>
    </row>
    <row r="67" spans="1:21" ht="13.2" hidden="1" outlineLevel="1">
      <c r="A67" s="33"/>
      <c r="B67" s="273" t="s">
        <v>592</v>
      </c>
      <c r="C67" s="190">
        <v>1.5798000000000001</v>
      </c>
      <c r="D67" s="178">
        <v>2</v>
      </c>
      <c r="E67" s="233"/>
      <c r="F67" s="158"/>
      <c r="G67" s="158"/>
      <c r="H67" s="183"/>
      <c r="I67" s="21"/>
    </row>
    <row r="68" spans="1:21" ht="13.2" hidden="1" outlineLevel="1">
      <c r="A68" s="33"/>
      <c r="B68" s="178" t="s">
        <v>593</v>
      </c>
      <c r="C68" s="190"/>
      <c r="D68" s="178">
        <v>1</v>
      </c>
      <c r="E68" s="233"/>
      <c r="F68" s="158"/>
      <c r="G68" s="158"/>
      <c r="H68" s="183"/>
      <c r="I68" s="21"/>
    </row>
    <row r="69" spans="1:21" ht="13.8" collapsed="1" thickBot="1">
      <c r="A69" s="269" t="s">
        <v>594</v>
      </c>
      <c r="B69" s="186" t="s">
        <v>568</v>
      </c>
      <c r="C69" s="192"/>
      <c r="D69" s="192"/>
      <c r="E69" s="372" t="str">
        <f>IF(ISBLANK('3 - Input'!B44),"",IF('3 - Input'!B44&lt;C70,D70,IF('3 - Input'!B44&lt;C71,D71,IF('3 - Input'!B44&lt;C72,D72,IF('3 - Input'!B44&lt;=C73,D73,D74)))))</f>
        <v/>
      </c>
      <c r="F69" s="163">
        <v>1</v>
      </c>
      <c r="G69" s="163">
        <v>5</v>
      </c>
      <c r="H69" s="173" t="str">
        <f t="shared" si="0"/>
        <v/>
      </c>
      <c r="I69" s="21"/>
    </row>
    <row r="70" spans="1:21" ht="13.2" hidden="1" outlineLevel="1">
      <c r="A70" s="291"/>
      <c r="B70" s="292" t="s">
        <v>595</v>
      </c>
      <c r="C70" s="293">
        <v>0.06</v>
      </c>
      <c r="D70" s="292">
        <v>5</v>
      </c>
      <c r="E70" s="294"/>
      <c r="F70" s="295"/>
      <c r="G70" s="295"/>
      <c r="H70" s="296"/>
      <c r="I70" s="21"/>
    </row>
    <row r="71" spans="1:21" ht="13.2" hidden="1" outlineLevel="1">
      <c r="A71" s="33"/>
      <c r="B71" s="273" t="s">
        <v>596</v>
      </c>
      <c r="C71" s="274">
        <v>0.28000000000000003</v>
      </c>
      <c r="D71" s="178">
        <v>4</v>
      </c>
      <c r="E71" s="233"/>
      <c r="F71" s="158"/>
      <c r="G71" s="158"/>
      <c r="H71" s="183"/>
      <c r="I71" s="21"/>
    </row>
    <row r="72" spans="1:21" ht="13.2" hidden="1" outlineLevel="1">
      <c r="A72" s="33"/>
      <c r="B72" s="178" t="s">
        <v>597</v>
      </c>
      <c r="C72" s="274">
        <v>0.38</v>
      </c>
      <c r="D72" s="178">
        <v>3</v>
      </c>
      <c r="E72" s="233"/>
      <c r="F72" s="158"/>
      <c r="G72" s="158"/>
      <c r="H72" s="183"/>
      <c r="I72" s="21"/>
    </row>
    <row r="73" spans="1:21" ht="13.2" hidden="1" outlineLevel="1">
      <c r="A73" s="33"/>
      <c r="B73" s="178" t="s">
        <v>598</v>
      </c>
      <c r="C73" s="274">
        <v>0.55000000000000004</v>
      </c>
      <c r="D73" s="178">
        <v>2</v>
      </c>
      <c r="E73" s="233"/>
      <c r="F73" s="158"/>
      <c r="G73" s="158"/>
      <c r="H73" s="183"/>
      <c r="I73" s="21"/>
    </row>
    <row r="74" spans="1:21" ht="13.2" hidden="1" outlineLevel="1">
      <c r="A74" s="33"/>
      <c r="B74" s="178" t="s">
        <v>599</v>
      </c>
      <c r="C74" s="274"/>
      <c r="D74" s="178">
        <v>1</v>
      </c>
      <c r="E74" s="233"/>
      <c r="F74" s="158"/>
      <c r="G74" s="158"/>
      <c r="H74" s="183"/>
      <c r="I74" s="21"/>
    </row>
    <row r="75" spans="1:21" ht="13.2" hidden="1" outlineLevel="1">
      <c r="A75" s="27"/>
      <c r="B75" s="29"/>
      <c r="C75" s="333"/>
      <c r="D75" s="29"/>
      <c r="E75" s="225"/>
      <c r="F75" s="157"/>
      <c r="G75" s="157"/>
      <c r="H75" s="170"/>
      <c r="I75" s="21"/>
    </row>
    <row r="76" spans="1:21" ht="13.2" hidden="1" outlineLevel="1">
      <c r="A76" s="27"/>
      <c r="B76" s="29"/>
      <c r="C76" s="333"/>
      <c r="D76" s="29"/>
      <c r="E76" s="225"/>
      <c r="F76" s="157"/>
      <c r="G76" s="157"/>
      <c r="H76" s="170"/>
      <c r="I76" s="21"/>
    </row>
    <row r="77" spans="1:21" ht="13.2">
      <c r="H77" s="171" t="str">
        <f t="shared" si="0"/>
        <v/>
      </c>
      <c r="I77" s="21"/>
      <c r="U77" s="47"/>
    </row>
    <row r="78" spans="1:21" ht="13.8" thickBot="1">
      <c r="A78" s="135" t="s">
        <v>600</v>
      </c>
      <c r="B78" s="136"/>
      <c r="C78" s="136"/>
      <c r="D78" s="136"/>
      <c r="E78" s="167"/>
      <c r="F78" s="161"/>
      <c r="G78" s="161"/>
      <c r="H78" s="344"/>
      <c r="I78" s="21"/>
      <c r="U78" s="47"/>
    </row>
    <row r="79" spans="1:21" ht="21">
      <c r="A79" s="289" t="s">
        <v>490</v>
      </c>
      <c r="B79" s="180" t="s">
        <v>562</v>
      </c>
      <c r="C79" s="285" t="s">
        <v>563</v>
      </c>
      <c r="D79" s="180" t="s">
        <v>564</v>
      </c>
      <c r="E79" s="83" t="s">
        <v>565</v>
      </c>
      <c r="F79" s="82" t="s">
        <v>562</v>
      </c>
      <c r="G79" s="82" t="s">
        <v>566</v>
      </c>
      <c r="H79" s="181" t="s">
        <v>567</v>
      </c>
      <c r="I79" s="21"/>
      <c r="U79" s="47"/>
    </row>
    <row r="80" spans="1:21" ht="13.2" collapsed="1">
      <c r="A80" s="279" t="s">
        <v>529</v>
      </c>
      <c r="B80" s="178" t="s">
        <v>568</v>
      </c>
      <c r="C80" s="178"/>
      <c r="D80" s="178"/>
      <c r="E80" s="373" t="str">
        <f>IF(ISBLANK('3 - Input'!B49),"",IF((('3 - Input'!B49*10^9)/'3 - Input'!B10)&lt;$C$81,$D$81,IF((('3 - Input'!B49*10^9)/'3 - Input'!B10)&lt;$C$82,$D$82,IF((('3 - Input'!B49)/'3 - Input'!B10)&lt;$C$83,$D$83,IF((('3 - Input'!B49*10^9)/'3 - Input'!B10)&lt;$C$84,$D$84,IF((('3 - Input'!B49*10^9)/'3 - Input'!B10)&lt;=$C$85,$D$85,$D$86))))))</f>
        <v/>
      </c>
      <c r="F80" s="280">
        <v>1</v>
      </c>
      <c r="G80" s="280">
        <v>5</v>
      </c>
      <c r="H80" s="281" t="str">
        <f>IF(ISBLANK(E80),"",IFERROR((E80-F80)/(G80-F80),""))</f>
        <v/>
      </c>
      <c r="I80" s="21"/>
      <c r="U80" s="47"/>
    </row>
    <row r="81" spans="1:22" ht="12.75" hidden="1" customHeight="1" outlineLevel="1">
      <c r="A81" s="35"/>
      <c r="B81" s="189" t="s">
        <v>601</v>
      </c>
      <c r="C81" s="189">
        <v>15</v>
      </c>
      <c r="D81" s="189">
        <v>5</v>
      </c>
      <c r="E81" s="233"/>
      <c r="F81" s="158"/>
      <c r="G81" s="158"/>
      <c r="H81" s="183"/>
      <c r="I81" s="21"/>
      <c r="J81" s="309"/>
    </row>
    <row r="82" spans="1:22" ht="12.75" hidden="1" customHeight="1" outlineLevel="1">
      <c r="A82" s="35"/>
      <c r="B82" s="275" t="s">
        <v>602</v>
      </c>
      <c r="C82" s="189">
        <v>58</v>
      </c>
      <c r="D82" s="189">
        <v>4</v>
      </c>
      <c r="E82" s="233"/>
      <c r="F82" s="158"/>
      <c r="G82" s="158"/>
      <c r="H82" s="183"/>
      <c r="I82" s="21"/>
      <c r="N82" s="505"/>
      <c r="O82" s="505"/>
      <c r="P82" s="505"/>
      <c r="R82" s="505"/>
      <c r="S82" s="505"/>
      <c r="T82" s="505"/>
    </row>
    <row r="83" spans="1:22" ht="12.75" hidden="1" customHeight="1" outlineLevel="1">
      <c r="A83" s="35"/>
      <c r="B83" s="275" t="s">
        <v>603</v>
      </c>
      <c r="C83" s="189">
        <v>255</v>
      </c>
      <c r="D83" s="189">
        <v>3</v>
      </c>
      <c r="E83" s="233"/>
      <c r="F83" s="158"/>
      <c r="G83" s="158"/>
      <c r="H83" s="183"/>
      <c r="I83" s="21"/>
      <c r="V83" s="46"/>
    </row>
    <row r="84" spans="1:22" ht="12.75" hidden="1" customHeight="1" outlineLevel="1">
      <c r="A84" s="35"/>
      <c r="B84" s="275" t="s">
        <v>604</v>
      </c>
      <c r="C84" s="189">
        <v>456</v>
      </c>
      <c r="D84" s="189">
        <v>2</v>
      </c>
      <c r="E84" s="233"/>
      <c r="F84" s="158"/>
      <c r="G84" s="158"/>
      <c r="H84" s="183"/>
      <c r="I84" s="21"/>
    </row>
    <row r="85" spans="1:22" ht="12.75" hidden="1" customHeight="1" outlineLevel="1">
      <c r="A85" s="35"/>
      <c r="B85" s="275" t="s">
        <v>605</v>
      </c>
      <c r="C85" s="189">
        <v>533</v>
      </c>
      <c r="D85" s="189">
        <v>1</v>
      </c>
      <c r="E85" s="233"/>
      <c r="F85" s="158"/>
      <c r="G85" s="158"/>
      <c r="H85" s="183"/>
      <c r="I85" s="21"/>
    </row>
    <row r="86" spans="1:22" ht="12.75" hidden="1" customHeight="1" outlineLevel="1">
      <c r="A86" s="35"/>
      <c r="B86" s="189" t="s">
        <v>606</v>
      </c>
      <c r="C86" s="189"/>
      <c r="D86" s="189">
        <v>0</v>
      </c>
      <c r="E86" s="233"/>
      <c r="F86" s="158"/>
      <c r="G86" s="158"/>
      <c r="H86" s="183"/>
      <c r="I86" s="21"/>
      <c r="J86" s="46"/>
      <c r="Q86" s="21"/>
    </row>
    <row r="87" spans="1:22" ht="13.8" collapsed="1" thickBot="1">
      <c r="A87" s="303" t="s">
        <v>531</v>
      </c>
      <c r="B87" s="186" t="s">
        <v>568</v>
      </c>
      <c r="C87" s="186"/>
      <c r="D87" s="186"/>
      <c r="E87" s="372" t="str">
        <f>IF(ISBLANK('3 - Input'!B50),"",IF((('3 - Input'!B50*10^6)/'3 - Input'!B10)&lt;$C$88,$D$88,IF((('3 - Input'!B50*10^6)/'3 - Input'!B10)&lt;$C$89,$D$89,IF((('3 - Input'!B50*10^6)/'3 - Input'!B10)&lt;$C$90,$D$90,IF((('3 - Input'!B50*10^6)/'3 - Input'!B10)&lt;=$C$91,$D$91,5)))))</f>
        <v/>
      </c>
      <c r="F87" s="163">
        <v>1</v>
      </c>
      <c r="G87" s="163">
        <v>5</v>
      </c>
      <c r="H87" s="173" t="str">
        <f>IF(ISBLANK(E87),"",IFERROR((E87-F87)/(G87-F87),""))</f>
        <v/>
      </c>
      <c r="I87" s="21"/>
    </row>
    <row r="88" spans="1:22" ht="13.2" hidden="1" outlineLevel="2">
      <c r="A88" s="374"/>
      <c r="B88" s="298" t="s">
        <v>607</v>
      </c>
      <c r="C88" s="301">
        <v>10</v>
      </c>
      <c r="D88" s="298">
        <v>1</v>
      </c>
      <c r="E88" s="294"/>
      <c r="F88" s="295"/>
      <c r="G88" s="295"/>
      <c r="H88" s="296"/>
      <c r="I88" s="21"/>
    </row>
    <row r="89" spans="1:22" ht="13.2" hidden="1" outlineLevel="2">
      <c r="A89" s="35"/>
      <c r="B89" s="189" t="s">
        <v>608</v>
      </c>
      <c r="C89" s="302">
        <v>23</v>
      </c>
      <c r="D89" s="189">
        <v>2</v>
      </c>
      <c r="E89" s="233"/>
      <c r="F89" s="158"/>
      <c r="G89" s="158"/>
      <c r="H89" s="183"/>
      <c r="I89" s="21"/>
      <c r="K89" s="21"/>
    </row>
    <row r="90" spans="1:22" ht="13.2" hidden="1" outlineLevel="2">
      <c r="A90" s="35"/>
      <c r="B90" s="189" t="s">
        <v>609</v>
      </c>
      <c r="C90" s="302">
        <v>49</v>
      </c>
      <c r="D90" s="189">
        <v>3</v>
      </c>
      <c r="E90" s="233"/>
      <c r="F90" s="158"/>
      <c r="G90" s="158"/>
      <c r="H90" s="183"/>
      <c r="I90" s="21"/>
      <c r="K90" s="21"/>
      <c r="N90" s="26"/>
    </row>
    <row r="91" spans="1:22" ht="13.2" hidden="1" outlineLevel="2">
      <c r="A91" s="35"/>
      <c r="B91" s="189" t="s">
        <v>610</v>
      </c>
      <c r="C91" s="302">
        <v>105</v>
      </c>
      <c r="D91" s="189">
        <v>4</v>
      </c>
      <c r="E91" s="233"/>
      <c r="F91" s="158"/>
      <c r="G91" s="158"/>
      <c r="H91" s="183"/>
      <c r="I91" s="21"/>
    </row>
    <row r="92" spans="1:22" ht="13.2" hidden="1" outlineLevel="2">
      <c r="A92" s="35"/>
      <c r="B92" s="189" t="s">
        <v>611</v>
      </c>
      <c r="C92" s="302"/>
      <c r="D92" s="189">
        <v>5</v>
      </c>
      <c r="E92" s="233"/>
      <c r="F92" s="158"/>
      <c r="G92" s="158"/>
      <c r="H92" s="183"/>
      <c r="I92" s="21"/>
    </row>
    <row r="93" spans="1:22" ht="13.2" hidden="1" outlineLevel="2">
      <c r="A93" s="353"/>
      <c r="B93" s="334"/>
      <c r="C93" s="335"/>
      <c r="D93" s="334"/>
      <c r="E93" s="225"/>
      <c r="F93" s="157"/>
      <c r="G93" s="157"/>
      <c r="H93" s="170"/>
      <c r="I93" s="21"/>
    </row>
    <row r="94" spans="1:22" ht="13.2" hidden="1" outlineLevel="2">
      <c r="A94" s="353"/>
      <c r="B94" s="334"/>
      <c r="C94" s="335"/>
      <c r="D94" s="334"/>
      <c r="E94" s="225"/>
      <c r="F94" s="157"/>
      <c r="G94" s="157"/>
      <c r="H94" s="170"/>
      <c r="I94" s="21"/>
    </row>
    <row r="95" spans="1:22" ht="13.2">
      <c r="H95" s="171" t="str">
        <f t="shared" si="0"/>
        <v/>
      </c>
      <c r="I95" s="21"/>
    </row>
    <row r="96" spans="1:22" ht="13.8" thickBot="1">
      <c r="A96" s="135" t="s">
        <v>533</v>
      </c>
      <c r="B96" s="136"/>
      <c r="C96" s="136"/>
      <c r="D96" s="136"/>
      <c r="E96" s="167"/>
      <c r="F96" s="161"/>
      <c r="G96" s="161"/>
      <c r="H96" s="172" t="str">
        <f t="shared" si="0"/>
        <v/>
      </c>
      <c r="I96" s="21"/>
    </row>
    <row r="97" spans="1:10" ht="21">
      <c r="A97" s="289" t="s">
        <v>490</v>
      </c>
      <c r="B97" s="180" t="s">
        <v>562</v>
      </c>
      <c r="C97" s="285" t="s">
        <v>563</v>
      </c>
      <c r="D97" s="180" t="s">
        <v>564</v>
      </c>
      <c r="E97" s="83" t="s">
        <v>565</v>
      </c>
      <c r="F97" s="82" t="s">
        <v>562</v>
      </c>
      <c r="G97" s="82" t="s">
        <v>566</v>
      </c>
      <c r="H97" s="181" t="s">
        <v>567</v>
      </c>
      <c r="I97" s="21"/>
    </row>
    <row r="98" spans="1:10" ht="13.2" collapsed="1">
      <c r="A98" s="34" t="s">
        <v>534</v>
      </c>
      <c r="B98" s="178" t="s">
        <v>568</v>
      </c>
      <c r="C98" s="178"/>
      <c r="D98" s="178"/>
      <c r="E98" s="375">
        <f>IF(ISBLANK('3 - Input'!B55),"",VLOOKUP('3 - Input'!B55,B99:C104,2,FALSE))</f>
        <v>0</v>
      </c>
      <c r="F98" s="158">
        <v>0</v>
      </c>
      <c r="G98" s="158">
        <v>5</v>
      </c>
      <c r="H98" s="53">
        <f t="shared" si="0"/>
        <v>0</v>
      </c>
      <c r="I98" s="21"/>
    </row>
    <row r="99" spans="1:10" ht="13.2" hidden="1" outlineLevel="1">
      <c r="A99" s="191" t="s">
        <v>534</v>
      </c>
      <c r="B99" s="178" t="s">
        <v>535</v>
      </c>
      <c r="C99" s="178">
        <v>0</v>
      </c>
      <c r="D99" s="178"/>
      <c r="E99" s="233"/>
      <c r="F99" s="158"/>
      <c r="G99" s="158"/>
      <c r="H99" s="183"/>
      <c r="I99" s="21"/>
      <c r="J99" s="47"/>
    </row>
    <row r="100" spans="1:10" ht="13.2" hidden="1" outlineLevel="1">
      <c r="A100" s="34"/>
      <c r="B100" s="178" t="s">
        <v>612</v>
      </c>
      <c r="C100" s="178">
        <v>1</v>
      </c>
      <c r="D100" s="178"/>
      <c r="E100" s="233"/>
      <c r="F100" s="158"/>
      <c r="G100" s="158"/>
      <c r="H100" s="183"/>
      <c r="I100" s="21"/>
    </row>
    <row r="101" spans="1:10" ht="13.2" hidden="1" outlineLevel="1">
      <c r="A101" s="34"/>
      <c r="B101" s="178" t="s">
        <v>613</v>
      </c>
      <c r="C101" s="178">
        <v>2</v>
      </c>
      <c r="D101" s="178"/>
      <c r="E101" s="233"/>
      <c r="F101" s="158"/>
      <c r="G101" s="158"/>
      <c r="H101" s="183"/>
      <c r="I101" s="21"/>
      <c r="J101" s="278"/>
    </row>
    <row r="102" spans="1:10" ht="13.2" hidden="1" outlineLevel="1">
      <c r="A102" s="34"/>
      <c r="B102" s="178" t="s">
        <v>614</v>
      </c>
      <c r="C102" s="178">
        <v>3</v>
      </c>
      <c r="D102" s="178"/>
      <c r="E102" s="233"/>
      <c r="F102" s="158"/>
      <c r="G102" s="158"/>
      <c r="H102" s="183"/>
      <c r="I102" s="21"/>
    </row>
    <row r="103" spans="1:10" ht="13.2" hidden="1" outlineLevel="1">
      <c r="A103" s="34"/>
      <c r="B103" s="178" t="s">
        <v>615</v>
      </c>
      <c r="C103" s="178">
        <v>4</v>
      </c>
      <c r="D103" s="178"/>
      <c r="E103" s="233"/>
      <c r="F103" s="158"/>
      <c r="G103" s="158"/>
      <c r="H103" s="183"/>
      <c r="I103" s="21"/>
    </row>
    <row r="104" spans="1:10" ht="13.2" hidden="1" outlineLevel="1">
      <c r="A104" s="34"/>
      <c r="B104" s="178" t="s">
        <v>616</v>
      </c>
      <c r="C104" s="178">
        <v>5</v>
      </c>
      <c r="D104" s="178"/>
      <c r="E104" s="233"/>
      <c r="F104" s="158"/>
      <c r="G104" s="158"/>
      <c r="H104" s="183"/>
      <c r="I104" s="21"/>
    </row>
    <row r="105" spans="1:10" ht="13.2" collapsed="1">
      <c r="A105" s="34" t="s">
        <v>617</v>
      </c>
      <c r="B105" s="178" t="s">
        <v>568</v>
      </c>
      <c r="C105" s="178"/>
      <c r="D105" s="178"/>
      <c r="E105" s="371">
        <f>IF(ISBLANK('3 - Input'!B56),"",VLOOKUP('3 - Input'!B56,B105:C110,2,FALSE))</f>
        <v>0</v>
      </c>
      <c r="F105" s="158">
        <v>0</v>
      </c>
      <c r="G105" s="158">
        <v>4</v>
      </c>
      <c r="H105" s="53">
        <f t="shared" si="0"/>
        <v>0</v>
      </c>
      <c r="I105" s="21"/>
    </row>
    <row r="106" spans="1:10" ht="13.2" hidden="1" outlineLevel="1">
      <c r="A106" s="191" t="s">
        <v>618</v>
      </c>
      <c r="B106" s="178" t="s">
        <v>619</v>
      </c>
      <c r="C106" s="178">
        <v>4</v>
      </c>
      <c r="D106" s="178"/>
      <c r="E106" s="233"/>
      <c r="F106" s="158"/>
      <c r="G106" s="158"/>
      <c r="H106" s="183"/>
      <c r="I106" s="21"/>
    </row>
    <row r="107" spans="1:10" ht="13.2" hidden="1" outlineLevel="1">
      <c r="A107" s="34"/>
      <c r="B107" s="178" t="s">
        <v>620</v>
      </c>
      <c r="C107" s="178">
        <v>3</v>
      </c>
      <c r="D107" s="189"/>
      <c r="E107" s="233"/>
      <c r="F107" s="158"/>
      <c r="G107" s="158"/>
      <c r="H107" s="183"/>
      <c r="I107" s="21"/>
    </row>
    <row r="108" spans="1:10" ht="13.2" hidden="1" outlineLevel="1">
      <c r="A108" s="34"/>
      <c r="B108" s="178" t="s">
        <v>621</v>
      </c>
      <c r="C108" s="178">
        <v>2</v>
      </c>
      <c r="D108" s="178"/>
      <c r="E108" s="233"/>
      <c r="F108" s="158"/>
      <c r="G108" s="158"/>
      <c r="H108" s="183"/>
      <c r="I108" s="21"/>
    </row>
    <row r="109" spans="1:10" ht="13.2" hidden="1" outlineLevel="1">
      <c r="A109" s="34"/>
      <c r="B109" s="178" t="s">
        <v>622</v>
      </c>
      <c r="C109" s="178">
        <v>1</v>
      </c>
      <c r="D109" s="178"/>
      <c r="E109" s="233"/>
      <c r="F109" s="158"/>
      <c r="G109" s="158"/>
      <c r="H109" s="183"/>
      <c r="I109" s="21"/>
    </row>
    <row r="110" spans="1:10" ht="13.2" hidden="1" outlineLevel="1">
      <c r="A110" s="34"/>
      <c r="B110" s="178" t="s">
        <v>537</v>
      </c>
      <c r="C110" s="178">
        <v>0</v>
      </c>
      <c r="D110" s="178"/>
      <c r="E110" s="233"/>
      <c r="F110" s="158"/>
      <c r="G110" s="158"/>
      <c r="H110" s="183"/>
      <c r="I110" s="21"/>
    </row>
    <row r="111" spans="1:10" ht="13.8" collapsed="1" thickBot="1">
      <c r="A111" s="36" t="s">
        <v>539</v>
      </c>
      <c r="B111" s="186" t="s">
        <v>568</v>
      </c>
      <c r="C111" s="186"/>
      <c r="D111" s="186"/>
      <c r="E111" s="372">
        <f>IF(ISBLANK('3 - Input'!B57),"",VLOOKUP('3 - Input'!B57,B112:C115,2, FALSE))</f>
        <v>1</v>
      </c>
      <c r="F111" s="163">
        <v>1</v>
      </c>
      <c r="G111" s="163">
        <v>4</v>
      </c>
      <c r="H111" s="173">
        <f>IF(ISBLANK(E111),"",IFERROR((E111-F111)/(G111-F111),""))</f>
        <v>0</v>
      </c>
      <c r="I111" s="21"/>
    </row>
    <row r="112" spans="1:10" ht="13.2" hidden="1" outlineLevel="1">
      <c r="A112" s="31"/>
      <c r="B112" s="193" t="s">
        <v>521</v>
      </c>
      <c r="C112" s="194">
        <v>1</v>
      </c>
      <c r="D112" s="29"/>
      <c r="E112" s="225"/>
      <c r="F112" s="157"/>
      <c r="G112" s="157"/>
      <c r="H112" s="132"/>
      <c r="I112" s="21"/>
    </row>
    <row r="113" spans="1:9" ht="13.2" hidden="1" outlineLevel="1">
      <c r="A113" s="31"/>
      <c r="B113" s="153" t="s">
        <v>623</v>
      </c>
      <c r="C113" s="152">
        <v>2</v>
      </c>
      <c r="D113" s="29"/>
      <c r="E113" s="225"/>
      <c r="F113" s="157"/>
      <c r="G113" s="157"/>
      <c r="H113" s="132"/>
      <c r="I113" s="21"/>
    </row>
    <row r="114" spans="1:9" ht="13.2" hidden="1" outlineLevel="1">
      <c r="A114" s="31"/>
      <c r="B114" s="153" t="s">
        <v>624</v>
      </c>
      <c r="C114" s="152">
        <v>3</v>
      </c>
      <c r="D114" s="29"/>
      <c r="E114" s="225"/>
      <c r="F114" s="157"/>
      <c r="G114" s="157"/>
      <c r="H114" s="132"/>
      <c r="I114" s="21"/>
    </row>
    <row r="115" spans="1:9" ht="13.8" hidden="1" outlineLevel="1" thickBot="1">
      <c r="A115" s="154"/>
      <c r="B115" s="155" t="s">
        <v>625</v>
      </c>
      <c r="C115" s="156">
        <v>4</v>
      </c>
      <c r="D115" s="139"/>
      <c r="E115" s="169"/>
      <c r="F115" s="164"/>
      <c r="G115" s="164"/>
      <c r="H115" s="174"/>
      <c r="I115" s="21"/>
    </row>
    <row r="116" spans="1:9" ht="13.2">
      <c r="H116" s="171" t="str">
        <f t="shared" si="0"/>
        <v/>
      </c>
      <c r="I116" s="21"/>
    </row>
    <row r="117" spans="1:9" ht="13.2">
      <c r="H117" s="171"/>
      <c r="I117" s="21"/>
    </row>
    <row r="118" spans="1:9" ht="13.8" thickBot="1">
      <c r="A118" s="135" t="s">
        <v>541</v>
      </c>
      <c r="B118" s="136"/>
      <c r="C118" s="136"/>
      <c r="D118" s="136"/>
      <c r="E118" s="167"/>
      <c r="F118" s="161"/>
      <c r="G118" s="161"/>
      <c r="H118" s="172" t="str">
        <f t="shared" si="0"/>
        <v/>
      </c>
      <c r="I118" s="21"/>
    </row>
    <row r="119" spans="1:9" ht="21">
      <c r="A119" s="289" t="s">
        <v>490</v>
      </c>
      <c r="B119" s="180" t="s">
        <v>562</v>
      </c>
      <c r="C119" s="285" t="s">
        <v>563</v>
      </c>
      <c r="D119" s="180" t="s">
        <v>564</v>
      </c>
      <c r="E119" s="83" t="s">
        <v>565</v>
      </c>
      <c r="F119" s="82" t="s">
        <v>562</v>
      </c>
      <c r="G119" s="82" t="s">
        <v>566</v>
      </c>
      <c r="H119" s="181" t="s">
        <v>567</v>
      </c>
      <c r="I119" s="21"/>
    </row>
    <row r="120" spans="1:9" ht="13.2">
      <c r="A120" s="34" t="s">
        <v>542</v>
      </c>
      <c r="B120" s="228">
        <v>0</v>
      </c>
      <c r="C120" s="228">
        <v>0.77</v>
      </c>
      <c r="D120" s="195"/>
      <c r="E120" s="290" t="str">
        <f>IF(ISBLANK('3 - Input'!B62),"",MAX(0,MIN(1,('3 - Input'!B62)/$C$120)))</f>
        <v/>
      </c>
      <c r="F120" s="158">
        <v>0</v>
      </c>
      <c r="G120" s="158">
        <v>1</v>
      </c>
      <c r="H120" s="53" t="str">
        <f>IF(ISBLANK(E120),"",IFERROR((E120-F120)/(G120-F120),""))</f>
        <v/>
      </c>
      <c r="I120" s="21"/>
    </row>
    <row r="121" spans="1:9" ht="13.2">
      <c r="A121" s="34" t="s">
        <v>544</v>
      </c>
      <c r="B121" s="228">
        <v>0</v>
      </c>
      <c r="C121" s="228">
        <v>0.36</v>
      </c>
      <c r="D121" s="195"/>
      <c r="E121" s="290" t="str">
        <f>IF(ISBLANK('3 - Input'!B63),"",MAX(0,MIN(1,('3 - Input'!B63)/($C$121))))</f>
        <v/>
      </c>
      <c r="F121" s="158">
        <v>0</v>
      </c>
      <c r="G121" s="158">
        <v>1</v>
      </c>
      <c r="H121" s="53" t="str">
        <f>IF(ISBLANK(E121),"",IFERROR((E121-F121)/(G121-F121),""))</f>
        <v/>
      </c>
      <c r="I121" s="21"/>
    </row>
    <row r="122" spans="1:9" ht="13.2" collapsed="1">
      <c r="A122" s="34" t="s">
        <v>626</v>
      </c>
      <c r="B122" s="178" t="s">
        <v>568</v>
      </c>
      <c r="C122" s="178"/>
      <c r="D122" s="195"/>
      <c r="E122" s="371" t="str">
        <f>IF(ISBLANK('3 - Input'!B64),"",IF('3 - Input'!B64&lt;$C$123,$D$123,IF('3 - Input'!B64&lt;$C$124,$D$124,IF('3 - Input'!B64&lt;$C$125,$D$125,IF('3 - Input'!B64&lt;=$C$126,$D$126,1)))))</f>
        <v/>
      </c>
      <c r="F122" s="158">
        <v>1</v>
      </c>
      <c r="G122" s="158">
        <v>5</v>
      </c>
      <c r="H122" s="53" t="str">
        <f t="shared" ref="H122:H153" si="1">IF(ISBLANK(E122),"",IFERROR((E122-F122)/(G122-F122),""))</f>
        <v/>
      </c>
      <c r="I122" s="21"/>
    </row>
    <row r="123" spans="1:9" ht="13.2" hidden="1" outlineLevel="1">
      <c r="A123" s="34"/>
      <c r="B123" s="196" t="s">
        <v>607</v>
      </c>
      <c r="C123" s="197">
        <v>224.13051129999999</v>
      </c>
      <c r="D123" s="196">
        <v>5</v>
      </c>
      <c r="E123" s="233"/>
      <c r="F123" s="158"/>
      <c r="G123" s="158"/>
      <c r="H123" s="183"/>
      <c r="I123" s="21"/>
    </row>
    <row r="124" spans="1:9" ht="13.2" hidden="1" outlineLevel="1">
      <c r="A124" s="34"/>
      <c r="B124" s="196" t="s">
        <v>610</v>
      </c>
      <c r="C124" s="197">
        <v>417.1519437</v>
      </c>
      <c r="D124" s="196">
        <v>4</v>
      </c>
      <c r="E124" s="233"/>
      <c r="F124" s="158"/>
      <c r="G124" s="158"/>
      <c r="H124" s="183"/>
      <c r="I124" s="21"/>
    </row>
    <row r="125" spans="1:9" ht="13.2" hidden="1" outlineLevel="1">
      <c r="A125" s="34"/>
      <c r="B125" s="196" t="s">
        <v>608</v>
      </c>
      <c r="C125" s="197">
        <v>443.02198750000002</v>
      </c>
      <c r="D125" s="196">
        <v>3</v>
      </c>
      <c r="E125" s="233"/>
      <c r="F125" s="158"/>
      <c r="G125" s="158"/>
      <c r="H125" s="183"/>
      <c r="I125" s="21"/>
    </row>
    <row r="126" spans="1:9" ht="13.2" hidden="1" outlineLevel="1">
      <c r="A126" s="34"/>
      <c r="B126" s="196" t="s">
        <v>609</v>
      </c>
      <c r="C126" s="197">
        <v>596.49109750000002</v>
      </c>
      <c r="D126" s="196">
        <v>2</v>
      </c>
      <c r="E126" s="233"/>
      <c r="F126" s="158"/>
      <c r="G126" s="158"/>
      <c r="H126" s="183"/>
      <c r="I126" s="21"/>
    </row>
    <row r="127" spans="1:9" ht="13.2" hidden="1" outlineLevel="1">
      <c r="A127" s="34"/>
      <c r="B127" s="196" t="s">
        <v>627</v>
      </c>
      <c r="C127" s="197"/>
      <c r="D127" s="196">
        <v>1</v>
      </c>
      <c r="E127" s="233"/>
      <c r="F127" s="158"/>
      <c r="G127" s="158"/>
      <c r="H127" s="183"/>
      <c r="I127" s="21"/>
    </row>
    <row r="128" spans="1:9" ht="13.2" collapsed="1">
      <c r="A128" s="34" t="s">
        <v>548</v>
      </c>
      <c r="B128" s="178" t="s">
        <v>568</v>
      </c>
      <c r="C128" s="178"/>
      <c r="D128" s="195"/>
      <c r="E128" s="371" t="str">
        <f>IF(ISBLANK('3 - Input'!B65),"",IF('3 - Input'!B65&lt;$C$129,$D$129,IF('3 - Input'!B65&lt;$C$130,$D$130,IF('3 - Input'!B65&lt;$C$131,$D$131,IF('3 - Input'!B65&lt;=$C$132,$D$132,5)))))</f>
        <v/>
      </c>
      <c r="F128" s="158">
        <v>1</v>
      </c>
      <c r="G128" s="158">
        <v>5</v>
      </c>
      <c r="H128" s="53" t="str">
        <f t="shared" si="1"/>
        <v/>
      </c>
      <c r="I128" s="21"/>
    </row>
    <row r="129" spans="1:9" ht="13.2" hidden="1" outlineLevel="1">
      <c r="A129" s="34"/>
      <c r="B129" s="196" t="s">
        <v>628</v>
      </c>
      <c r="C129" s="196">
        <v>0.84</v>
      </c>
      <c r="D129" s="196">
        <v>1</v>
      </c>
      <c r="E129" s="233"/>
      <c r="F129" s="158"/>
      <c r="G129" s="158"/>
      <c r="H129" s="183"/>
      <c r="I129" s="21"/>
    </row>
    <row r="130" spans="1:9" ht="13.2" hidden="1" outlineLevel="1">
      <c r="A130" s="34"/>
      <c r="B130" s="286" t="s">
        <v>629</v>
      </c>
      <c r="C130" s="196">
        <v>1.04</v>
      </c>
      <c r="D130" s="196">
        <v>2</v>
      </c>
      <c r="E130" s="233"/>
      <c r="F130" s="158"/>
      <c r="G130" s="158"/>
      <c r="H130" s="183"/>
      <c r="I130" s="21"/>
    </row>
    <row r="131" spans="1:9" ht="13.2" hidden="1" outlineLevel="1">
      <c r="A131" s="34"/>
      <c r="B131" s="286" t="s">
        <v>630</v>
      </c>
      <c r="C131" s="196">
        <v>1.33</v>
      </c>
      <c r="D131" s="196">
        <v>3</v>
      </c>
      <c r="E131" s="233"/>
      <c r="F131" s="158"/>
      <c r="G131" s="158"/>
      <c r="H131" s="183"/>
      <c r="I131" s="21"/>
    </row>
    <row r="132" spans="1:9" ht="13.2" hidden="1" outlineLevel="1">
      <c r="A132" s="34"/>
      <c r="B132" s="286" t="s">
        <v>631</v>
      </c>
      <c r="C132" s="196">
        <v>1.6</v>
      </c>
      <c r="D132" s="196">
        <v>4</v>
      </c>
      <c r="E132" s="233"/>
      <c r="F132" s="158"/>
      <c r="G132" s="158"/>
      <c r="H132" s="183"/>
      <c r="I132" s="21"/>
    </row>
    <row r="133" spans="1:9" ht="13.2" hidden="1" outlineLevel="1">
      <c r="A133" s="34"/>
      <c r="B133" s="196" t="s">
        <v>632</v>
      </c>
      <c r="C133" s="196"/>
      <c r="D133" s="196">
        <v>5</v>
      </c>
      <c r="E133" s="233"/>
      <c r="F133" s="158"/>
      <c r="G133" s="158"/>
      <c r="H133" s="183"/>
      <c r="I133" s="21"/>
    </row>
    <row r="134" spans="1:9" ht="13.8" collapsed="1" thickBot="1">
      <c r="A134" s="36" t="s">
        <v>550</v>
      </c>
      <c r="B134" s="186" t="s">
        <v>568</v>
      </c>
      <c r="C134" s="186"/>
      <c r="D134" s="198"/>
      <c r="E134" s="372" t="str">
        <f>IF(ISBLANK('3 - Input'!B66),"",IF('3 - Input'!B66&lt;$C$135,$D$135,IF('3 - Input'!B66&lt;$C$136,$D$136,IF('3 - Input'!B66&lt;$C$137,$D$137,IF('3 - Input'!B66&lt;=$C$138,$D$138,5)))))</f>
        <v/>
      </c>
      <c r="F134" s="163">
        <v>1</v>
      </c>
      <c r="G134" s="163">
        <v>5</v>
      </c>
      <c r="H134" s="173" t="str">
        <f t="shared" si="1"/>
        <v/>
      </c>
      <c r="I134" s="21"/>
    </row>
    <row r="135" spans="1:9" ht="13.2" hidden="1" outlineLevel="1">
      <c r="A135" s="376"/>
      <c r="B135" s="308" t="s">
        <v>633</v>
      </c>
      <c r="C135" s="308">
        <v>0.94</v>
      </c>
      <c r="D135" s="308">
        <v>1</v>
      </c>
      <c r="E135" s="294"/>
      <c r="F135" s="295"/>
      <c r="G135" s="295"/>
      <c r="H135" s="296"/>
      <c r="I135" s="21"/>
    </row>
    <row r="136" spans="1:9" ht="13.2" hidden="1" outlineLevel="1">
      <c r="A136" s="34"/>
      <c r="B136" s="286" t="s">
        <v>634</v>
      </c>
      <c r="C136" s="196">
        <v>1.2</v>
      </c>
      <c r="D136" s="196">
        <v>2</v>
      </c>
      <c r="E136" s="233"/>
      <c r="F136" s="158"/>
      <c r="G136" s="158"/>
      <c r="H136" s="183"/>
      <c r="I136" s="21"/>
    </row>
    <row r="137" spans="1:9" ht="13.2" hidden="1" outlineLevel="1">
      <c r="A137" s="34"/>
      <c r="B137" s="286" t="s">
        <v>635</v>
      </c>
      <c r="C137" s="196">
        <v>1.5</v>
      </c>
      <c r="D137" s="196">
        <v>3</v>
      </c>
      <c r="E137" s="233"/>
      <c r="F137" s="158"/>
      <c r="G137" s="158"/>
      <c r="H137" s="183"/>
      <c r="I137" s="21"/>
    </row>
    <row r="138" spans="1:9" ht="13.2" hidden="1" outlineLevel="1">
      <c r="A138" s="34"/>
      <c r="B138" s="196" t="s">
        <v>636</v>
      </c>
      <c r="C138" s="196">
        <v>1.8</v>
      </c>
      <c r="D138" s="196">
        <v>4</v>
      </c>
      <c r="E138" s="233"/>
      <c r="F138" s="158"/>
      <c r="G138" s="158"/>
      <c r="H138" s="183"/>
      <c r="I138" s="21"/>
    </row>
    <row r="139" spans="1:9" ht="13.2" hidden="1" outlineLevel="1">
      <c r="A139" s="34"/>
      <c r="B139" s="196" t="s">
        <v>637</v>
      </c>
      <c r="C139" s="196"/>
      <c r="D139" s="196">
        <v>5</v>
      </c>
      <c r="E139" s="233"/>
      <c r="F139" s="158"/>
      <c r="G139" s="158"/>
      <c r="H139" s="183"/>
      <c r="I139" s="21"/>
    </row>
    <row r="140" spans="1:9" ht="13.2" hidden="1" outlineLevel="1">
      <c r="A140" s="146"/>
      <c r="B140" s="151" t="s">
        <v>638</v>
      </c>
      <c r="C140" s="148">
        <v>1</v>
      </c>
      <c r="D140" s="30"/>
      <c r="E140" s="225"/>
      <c r="F140" s="157"/>
      <c r="G140" s="157"/>
      <c r="H140" s="170"/>
      <c r="I140" s="21"/>
    </row>
    <row r="141" spans="1:9" ht="13.2" hidden="1" outlineLevel="1">
      <c r="A141" s="146"/>
      <c r="B141" s="149" t="s">
        <v>639</v>
      </c>
      <c r="C141" s="150">
        <v>2</v>
      </c>
      <c r="D141" s="30"/>
      <c r="E141" s="299" t="s">
        <v>640</v>
      </c>
      <c r="F141" s="45" t="e">
        <f>'3 - Input'!#REF!/('3 - Input'!B10/10^6)</f>
        <v>#REF!</v>
      </c>
      <c r="G141" s="157"/>
      <c r="H141" s="170"/>
      <c r="I141" s="21"/>
    </row>
    <row r="142" spans="1:9" ht="13.2" hidden="1" outlineLevel="1">
      <c r="A142" s="146"/>
      <c r="B142" s="149" t="s">
        <v>641</v>
      </c>
      <c r="C142" s="150">
        <v>3</v>
      </c>
      <c r="D142" s="30"/>
      <c r="E142" s="299" t="s">
        <v>642</v>
      </c>
      <c r="F142" s="45" t="e">
        <f>('3 - Input'!#REF!/'3 - Input'!B12/10^9)*10^12</f>
        <v>#REF!</v>
      </c>
      <c r="G142" s="157"/>
      <c r="H142" s="170"/>
      <c r="I142" s="21"/>
    </row>
    <row r="143" spans="1:9" ht="13.2" hidden="1" outlineLevel="1">
      <c r="A143" s="146"/>
      <c r="B143" s="149" t="s">
        <v>643</v>
      </c>
      <c r="C143" s="150">
        <v>4</v>
      </c>
      <c r="D143" s="30"/>
      <c r="E143" s="299" t="s">
        <v>644</v>
      </c>
      <c r="F143" s="176" t="e">
        <f>IF(F141&gt;50,"High imports",
IF(F141&gt;10,"Medium imports",
IF(F141&gt;0,IF(F142&lt;500,"Close to balance","Medium imports"),
IF(F141&gt;-10,IF(F142&gt;-500,"Close to balance","Medium exports"),
IF(F141&gt;-50,"Medium exports","High exports")))))</f>
        <v>#REF!</v>
      </c>
      <c r="G143" s="157"/>
      <c r="H143" s="170"/>
      <c r="I143" s="21"/>
    </row>
    <row r="144" spans="1:9" ht="13.2" hidden="1" outlineLevel="1">
      <c r="A144" s="146"/>
      <c r="B144" s="149" t="s">
        <v>645</v>
      </c>
      <c r="C144" s="150">
        <v>5</v>
      </c>
      <c r="D144" s="30"/>
      <c r="E144" s="225"/>
      <c r="F144" s="157"/>
      <c r="G144" s="157"/>
      <c r="H144" s="170"/>
      <c r="I144" s="21"/>
    </row>
    <row r="145" spans="1:10" ht="13.2">
      <c r="B145" s="30"/>
      <c r="C145" s="30"/>
      <c r="D145" s="30"/>
      <c r="E145" s="225"/>
      <c r="F145" s="157"/>
      <c r="G145" s="157"/>
      <c r="H145" s="170"/>
      <c r="I145" s="21"/>
    </row>
    <row r="146" spans="1:10" ht="13.2">
      <c r="B146" s="30"/>
      <c r="C146" s="30"/>
      <c r="D146" s="30"/>
      <c r="E146" s="225"/>
      <c r="F146" s="157"/>
      <c r="G146" s="157"/>
      <c r="H146" s="170"/>
      <c r="I146" s="21"/>
    </row>
    <row r="147" spans="1:10" ht="13.2">
      <c r="A147" s="21"/>
      <c r="H147" s="171" t="str">
        <f t="shared" si="1"/>
        <v/>
      </c>
      <c r="I147" s="21"/>
    </row>
    <row r="148" spans="1:10" ht="13.8" thickBot="1">
      <c r="A148" s="135" t="s">
        <v>552</v>
      </c>
      <c r="B148" s="136"/>
      <c r="C148" s="136"/>
      <c r="D148" s="136"/>
      <c r="E148" s="345"/>
      <c r="F148" s="161"/>
      <c r="G148" s="161"/>
      <c r="H148" s="172" t="str">
        <f t="shared" si="1"/>
        <v/>
      </c>
      <c r="I148" s="21"/>
    </row>
    <row r="149" spans="1:10" ht="21">
      <c r="A149" s="289" t="s">
        <v>490</v>
      </c>
      <c r="B149" s="180" t="s">
        <v>562</v>
      </c>
      <c r="C149" s="285" t="s">
        <v>563</v>
      </c>
      <c r="D149" s="180" t="s">
        <v>564</v>
      </c>
      <c r="E149" s="83" t="s">
        <v>565</v>
      </c>
      <c r="F149" s="82" t="s">
        <v>562</v>
      </c>
      <c r="G149" s="82" t="s">
        <v>566</v>
      </c>
      <c r="H149" s="181" t="s">
        <v>567</v>
      </c>
      <c r="I149" s="21"/>
    </row>
    <row r="150" spans="1:10" ht="13.2">
      <c r="A150" s="34" t="s">
        <v>553</v>
      </c>
      <c r="B150" s="228">
        <v>0.1</v>
      </c>
      <c r="C150" s="228">
        <v>1</v>
      </c>
      <c r="D150" s="178"/>
      <c r="E150" s="347" t="str">
        <f>IF(ISBLANK('3 - Input'!B71),"",MAX(0,MIN(1,('3 - Input'!B71-B150)/(C150-B150))))</f>
        <v/>
      </c>
      <c r="F150" s="158">
        <v>0</v>
      </c>
      <c r="G150" s="158">
        <v>1</v>
      </c>
      <c r="H150" s="53" t="str">
        <f>IF(ISBLANK(E150),"",IFERROR((E150-F150)/(G150-F150),""))</f>
        <v/>
      </c>
      <c r="I150" s="21"/>
      <c r="J150" s="277"/>
    </row>
    <row r="151" spans="1:10" ht="13.2">
      <c r="A151" s="34" t="s">
        <v>555</v>
      </c>
      <c r="B151" s="226">
        <v>40</v>
      </c>
      <c r="C151" s="226">
        <v>0</v>
      </c>
      <c r="D151" s="178"/>
      <c r="E151" s="377" t="str">
        <f>IF(ISBLANK('3 - Input'!B72),"",MAX(0,MIN(1,1-(('3 - Input'!B72/'3 - Input'!B10*10^5)-$C$151)/($B$151-$C$151))))</f>
        <v/>
      </c>
      <c r="F151" s="158">
        <v>0</v>
      </c>
      <c r="G151" s="158">
        <v>1</v>
      </c>
      <c r="H151" s="53" t="str">
        <f>IF(ISBLANK(E151),"",IFERROR((E151-F151)/(G151-F151),""))</f>
        <v/>
      </c>
      <c r="I151" s="21"/>
    </row>
    <row r="152" spans="1:10" ht="13.2">
      <c r="A152" s="34" t="s">
        <v>557</v>
      </c>
      <c r="B152" s="226">
        <v>25</v>
      </c>
      <c r="C152" s="226">
        <v>0</v>
      </c>
      <c r="D152" s="178"/>
      <c r="E152" s="377" t="str">
        <f>IF(ISBLANK('3 - Input'!B73),"",MAX(0,MIN(1,1-(('3 - Input'!B73/'3 - Input'!B10*10^5)-$C$152)/($B$152-$C$152))))</f>
        <v/>
      </c>
      <c r="F152" s="158">
        <v>0</v>
      </c>
      <c r="G152" s="158">
        <v>1</v>
      </c>
      <c r="H152" s="53" t="str">
        <f t="shared" si="1"/>
        <v/>
      </c>
      <c r="I152" s="21"/>
    </row>
    <row r="153" spans="1:10" ht="13.8" thickBot="1">
      <c r="A153" s="36" t="s">
        <v>559</v>
      </c>
      <c r="B153" s="265">
        <v>0</v>
      </c>
      <c r="C153" s="265">
        <v>0.6</v>
      </c>
      <c r="D153" s="186"/>
      <c r="E153" s="347" t="str">
        <f>IF(ISBLANK('3 - Input'!B74),"",MAX(0,MIN(1,('3 - Input'!B74-B153)/(C153-B153))))</f>
        <v/>
      </c>
      <c r="F153" s="163">
        <v>0</v>
      </c>
      <c r="G153" s="163">
        <v>1</v>
      </c>
      <c r="H153" s="173" t="str">
        <f t="shared" si="1"/>
        <v/>
      </c>
      <c r="I153" s="21"/>
    </row>
    <row r="154" spans="1:10" ht="13.2">
      <c r="I154" s="21"/>
    </row>
    <row r="155" spans="1:10" ht="13.2">
      <c r="I155" s="21"/>
    </row>
    <row r="156" spans="1:10" ht="13.2">
      <c r="I156" s="21"/>
    </row>
    <row r="157" spans="1:10" ht="23.4" customHeight="1">
      <c r="A157" s="378" t="s">
        <v>646</v>
      </c>
      <c r="B157" s="142"/>
      <c r="C157" s="142"/>
      <c r="D157" s="142"/>
      <c r="E157" s="379"/>
      <c r="F157" s="257"/>
      <c r="G157" s="257"/>
      <c r="H157" s="379"/>
      <c r="I157" s="21"/>
    </row>
    <row r="158" spans="1:10" ht="13.2">
      <c r="I158" s="21"/>
    </row>
    <row r="159" spans="1:10" ht="13.8">
      <c r="A159" s="144" t="s">
        <v>465</v>
      </c>
      <c r="B159" t="s">
        <v>647</v>
      </c>
      <c r="I159" s="21"/>
    </row>
    <row r="160" spans="1:10" ht="13.8">
      <c r="A160" s="144" t="s">
        <v>467</v>
      </c>
      <c r="B160" t="s">
        <v>648</v>
      </c>
      <c r="I160" s="21"/>
    </row>
    <row r="161" spans="1:9" ht="13.8">
      <c r="A161" s="144" t="s">
        <v>468</v>
      </c>
      <c r="B161" t="s">
        <v>649</v>
      </c>
      <c r="I161" s="21"/>
    </row>
    <row r="162" spans="1:9" ht="13.8">
      <c r="A162" s="144" t="s">
        <v>469</v>
      </c>
      <c r="B162" t="s">
        <v>650</v>
      </c>
      <c r="I162" s="21"/>
    </row>
    <row r="163" spans="1:9" ht="13.8">
      <c r="A163" s="144" t="s">
        <v>471</v>
      </c>
      <c r="B163" t="s">
        <v>651</v>
      </c>
      <c r="I163" s="21"/>
    </row>
    <row r="164" spans="1:9" ht="13.8">
      <c r="A164" s="144" t="s">
        <v>472</v>
      </c>
      <c r="B164" t="s">
        <v>652</v>
      </c>
      <c r="I164" s="21"/>
    </row>
    <row r="165" spans="1:9" ht="13.8">
      <c r="A165" s="144" t="s">
        <v>473</v>
      </c>
      <c r="B165" t="s">
        <v>653</v>
      </c>
      <c r="I165" s="21"/>
    </row>
    <row r="166" spans="1:9" ht="13.8">
      <c r="A166" s="144" t="s">
        <v>474</v>
      </c>
      <c r="B166" t="s">
        <v>654</v>
      </c>
      <c r="I166" s="21"/>
    </row>
    <row r="167" spans="1:9" ht="13.2">
      <c r="I167" s="21"/>
    </row>
    <row r="168" spans="1:9" ht="13.2">
      <c r="I168" s="21"/>
    </row>
    <row r="169" spans="1:9" ht="13.2">
      <c r="I169" s="21"/>
    </row>
    <row r="170" spans="1:9" ht="13.2">
      <c r="I170" s="21"/>
    </row>
    <row r="171" spans="1:9" ht="13.2">
      <c r="I171" s="21"/>
    </row>
    <row r="172" spans="1:9" ht="13.2">
      <c r="I172" s="21"/>
    </row>
    <row r="173" spans="1:9" ht="13.2">
      <c r="I173" s="21"/>
    </row>
    <row r="174" spans="1:9" ht="13.2">
      <c r="I174" s="21"/>
    </row>
    <row r="175" spans="1:9" ht="13.2">
      <c r="I175" s="21"/>
    </row>
    <row r="176" spans="1:9" ht="13.2">
      <c r="I176" s="21"/>
    </row>
    <row r="177" spans="9:9" ht="13.2">
      <c r="I177" s="21"/>
    </row>
    <row r="178" spans="9:9" ht="13.2">
      <c r="I178" s="21"/>
    </row>
    <row r="179" spans="9:9" ht="13.2">
      <c r="I179" s="21"/>
    </row>
    <row r="180" spans="9:9" ht="13.2">
      <c r="I180" s="21"/>
    </row>
    <row r="181" spans="9:9" ht="13.2">
      <c r="I181" s="21"/>
    </row>
    <row r="182" spans="9:9" ht="13.2">
      <c r="I182" s="21"/>
    </row>
    <row r="183" spans="9:9" ht="13.2">
      <c r="I183" s="21"/>
    </row>
    <row r="184" spans="9:9" ht="13.2">
      <c r="I184" s="21"/>
    </row>
    <row r="185" spans="9:9" ht="13.2">
      <c r="I185" s="21"/>
    </row>
    <row r="186" spans="9:9" ht="13.2">
      <c r="I186" s="21"/>
    </row>
    <row r="187" spans="9:9" ht="13.2">
      <c r="I187" s="21"/>
    </row>
    <row r="188" spans="9:9" ht="13.2">
      <c r="I188" s="21"/>
    </row>
    <row r="189" spans="9:9" ht="13.2">
      <c r="I189" s="21"/>
    </row>
    <row r="190" spans="9:9" ht="13.2">
      <c r="I190" s="21"/>
    </row>
    <row r="191" spans="9:9" ht="13.2">
      <c r="I191" s="21"/>
    </row>
    <row r="192" spans="9:9" ht="13.2">
      <c r="I192" s="21"/>
    </row>
    <row r="193" spans="9:9" ht="13.2">
      <c r="I193" s="21"/>
    </row>
    <row r="194" spans="9:9" ht="13.2">
      <c r="I194" s="21"/>
    </row>
    <row r="195" spans="9:9" ht="13.2">
      <c r="I195" s="21"/>
    </row>
    <row r="196" spans="9:9" ht="13.2">
      <c r="I196" s="21"/>
    </row>
    <row r="197" spans="9:9" ht="13.2">
      <c r="I197" s="21"/>
    </row>
    <row r="198" spans="9:9" ht="13.2">
      <c r="I198" s="21"/>
    </row>
    <row r="199" spans="9:9" ht="13.2">
      <c r="I199" s="21"/>
    </row>
    <row r="200" spans="9:9" ht="13.2">
      <c r="I200" s="21"/>
    </row>
    <row r="201" spans="9:9" ht="13.2">
      <c r="I201" s="21"/>
    </row>
    <row r="202" spans="9:9" ht="13.2">
      <c r="I202" s="21"/>
    </row>
    <row r="203" spans="9:9" ht="13.2">
      <c r="I203" s="21"/>
    </row>
    <row r="204" spans="9:9" ht="13.2">
      <c r="I204" s="21"/>
    </row>
    <row r="205" spans="9:9" ht="13.2">
      <c r="I205" s="21"/>
    </row>
    <row r="206" spans="9:9" ht="13.2">
      <c r="I206" s="21"/>
    </row>
    <row r="207" spans="9:9" ht="13.2">
      <c r="I207" s="21"/>
    </row>
    <row r="208" spans="9:9" ht="13.2">
      <c r="I208" s="21"/>
    </row>
    <row r="209" spans="9:9" ht="13.2">
      <c r="I209" s="21"/>
    </row>
    <row r="210" spans="9:9" ht="13.2">
      <c r="I210" s="21"/>
    </row>
    <row r="211" spans="9:9" ht="13.2">
      <c r="I211" s="21"/>
    </row>
    <row r="212" spans="9:9" ht="13.2">
      <c r="I212" s="21"/>
    </row>
    <row r="213" spans="9:9" ht="13.2">
      <c r="I213" s="21"/>
    </row>
    <row r="214" spans="9:9" ht="13.2">
      <c r="I214" s="21"/>
    </row>
    <row r="215" spans="9:9" ht="13.2">
      <c r="I215" s="21"/>
    </row>
    <row r="216" spans="9:9" ht="13.2">
      <c r="I216" s="21"/>
    </row>
    <row r="217" spans="9:9" ht="13.2">
      <c r="I217" s="21"/>
    </row>
    <row r="218" spans="9:9" ht="13.2">
      <c r="I218" s="21"/>
    </row>
    <row r="219" spans="9:9" ht="13.2">
      <c r="I219" s="21"/>
    </row>
    <row r="220" spans="9:9" ht="13.2">
      <c r="I220" s="21"/>
    </row>
    <row r="221" spans="9:9" ht="13.2">
      <c r="I221" s="21"/>
    </row>
    <row r="222" spans="9:9" ht="13.2">
      <c r="I222" s="21"/>
    </row>
    <row r="223" spans="9:9" ht="13.2">
      <c r="I223" s="21"/>
    </row>
    <row r="224" spans="9:9" ht="13.2">
      <c r="I224" s="21"/>
    </row>
    <row r="225" spans="9:9" ht="13.2">
      <c r="I225" s="21"/>
    </row>
    <row r="226" spans="9:9" ht="13.2">
      <c r="I226" s="21"/>
    </row>
    <row r="227" spans="9:9" ht="13.2">
      <c r="I227" s="21"/>
    </row>
    <row r="228" spans="9:9" ht="13.2">
      <c r="I228" s="21"/>
    </row>
    <row r="229" spans="9:9" ht="13.2">
      <c r="I229" s="21"/>
    </row>
    <row r="230" spans="9:9" ht="13.2">
      <c r="I230" s="21"/>
    </row>
    <row r="231" spans="9:9" ht="13.2">
      <c r="I231" s="21"/>
    </row>
    <row r="232" spans="9:9" ht="13.2">
      <c r="I232" s="21"/>
    </row>
    <row r="233" spans="9:9" ht="13.2">
      <c r="I233" s="21"/>
    </row>
    <row r="234" spans="9:9" ht="13.2">
      <c r="I234" s="21"/>
    </row>
    <row r="235" spans="9:9" ht="13.2">
      <c r="I235" s="21"/>
    </row>
    <row r="236" spans="9:9" ht="13.2">
      <c r="I236" s="21"/>
    </row>
    <row r="237" spans="9:9" ht="13.2">
      <c r="I237" s="21"/>
    </row>
    <row r="238" spans="9:9" ht="13.2">
      <c r="I238" s="21"/>
    </row>
    <row r="239" spans="9:9" ht="13.2">
      <c r="I239" s="21"/>
    </row>
    <row r="240" spans="9:9" ht="13.2">
      <c r="I240" s="21"/>
    </row>
    <row r="241" spans="9:9" ht="13.2">
      <c r="I241" s="21"/>
    </row>
    <row r="242" spans="9:9" ht="13.2">
      <c r="I242" s="21"/>
    </row>
    <row r="243" spans="9:9" ht="13.2">
      <c r="I243" s="21"/>
    </row>
    <row r="244" spans="9:9" ht="13.2">
      <c r="I244" s="21"/>
    </row>
    <row r="245" spans="9:9" ht="13.2">
      <c r="I245" s="21"/>
    </row>
    <row r="246" spans="9:9" ht="13.2">
      <c r="I246" s="21"/>
    </row>
    <row r="247" spans="9:9" ht="13.2">
      <c r="I247" s="21"/>
    </row>
    <row r="248" spans="9:9" ht="13.2">
      <c r="I248" s="21"/>
    </row>
    <row r="249" spans="9:9" ht="13.2">
      <c r="I249" s="21"/>
    </row>
    <row r="250" spans="9:9" ht="13.2">
      <c r="I250" s="21"/>
    </row>
    <row r="251" spans="9:9" ht="13.2">
      <c r="I251" s="21"/>
    </row>
    <row r="252" spans="9:9" ht="13.2">
      <c r="I252" s="21"/>
    </row>
    <row r="253" spans="9:9" ht="13.2">
      <c r="I253" s="21"/>
    </row>
    <row r="254" spans="9:9" ht="13.2">
      <c r="I254" s="21"/>
    </row>
    <row r="255" spans="9:9" ht="13.2">
      <c r="I255" s="21"/>
    </row>
    <row r="256" spans="9:9" ht="13.2">
      <c r="I256" s="21"/>
    </row>
    <row r="257" spans="9:9" ht="13.2">
      <c r="I257" s="21"/>
    </row>
    <row r="258" spans="9:9" ht="13.2">
      <c r="I258" s="21"/>
    </row>
    <row r="259" spans="9:9" ht="13.2">
      <c r="I259" s="21"/>
    </row>
    <row r="260" spans="9:9" ht="13.2">
      <c r="I260" s="21"/>
    </row>
    <row r="261" spans="9:9" ht="13.2">
      <c r="I261" s="21"/>
    </row>
    <row r="262" spans="9:9" ht="13.2">
      <c r="I262" s="21"/>
    </row>
    <row r="263" spans="9:9" ht="13.2">
      <c r="I263" s="21"/>
    </row>
    <row r="264" spans="9:9" ht="13.2">
      <c r="I264" s="21"/>
    </row>
    <row r="265" spans="9:9" ht="13.2">
      <c r="I265" s="21"/>
    </row>
    <row r="266" spans="9:9" ht="13.2">
      <c r="I266" s="21"/>
    </row>
    <row r="267" spans="9:9" ht="13.2">
      <c r="I267" s="21"/>
    </row>
    <row r="268" spans="9:9" ht="13.2">
      <c r="I268" s="21"/>
    </row>
    <row r="269" spans="9:9" ht="13.2">
      <c r="I269" s="21"/>
    </row>
    <row r="270" spans="9:9" ht="13.2">
      <c r="I270" s="21"/>
    </row>
    <row r="271" spans="9:9" ht="13.2">
      <c r="I271" s="21"/>
    </row>
    <row r="272" spans="9:9" ht="13.2">
      <c r="I272" s="21"/>
    </row>
    <row r="273" spans="9:9" ht="13.2">
      <c r="I273" s="21"/>
    </row>
    <row r="274" spans="9:9" ht="13.2">
      <c r="I274" s="21"/>
    </row>
    <row r="275" spans="9:9" ht="13.2">
      <c r="I275" s="21"/>
    </row>
    <row r="276" spans="9:9" ht="13.2">
      <c r="I276" s="21"/>
    </row>
    <row r="277" spans="9:9" ht="13.2">
      <c r="I277" s="21"/>
    </row>
    <row r="278" spans="9:9" ht="13.2">
      <c r="I278" s="21"/>
    </row>
    <row r="279" spans="9:9" ht="13.2">
      <c r="I279" s="21"/>
    </row>
    <row r="280" spans="9:9" ht="13.2">
      <c r="I280" s="21"/>
    </row>
    <row r="281" spans="9:9" ht="13.2">
      <c r="I281" s="21"/>
    </row>
    <row r="282" spans="9:9" ht="13.2">
      <c r="I282" s="21"/>
    </row>
    <row r="283" spans="9:9" ht="13.2">
      <c r="I283" s="21"/>
    </row>
    <row r="284" spans="9:9" ht="13.2">
      <c r="I284" s="21"/>
    </row>
    <row r="285" spans="9:9" ht="13.2">
      <c r="I285" s="21"/>
    </row>
    <row r="286" spans="9:9" ht="13.2">
      <c r="I286" s="21"/>
    </row>
    <row r="287" spans="9:9" ht="13.2">
      <c r="I287" s="21"/>
    </row>
    <row r="288" spans="9:9" ht="13.2">
      <c r="I288" s="21"/>
    </row>
    <row r="289" spans="9:9" ht="13.2">
      <c r="I289" s="21"/>
    </row>
    <row r="290" spans="9:9" ht="13.2">
      <c r="I290" s="21"/>
    </row>
    <row r="291" spans="9:9" ht="13.2">
      <c r="I291" s="21"/>
    </row>
    <row r="292" spans="9:9" ht="13.2">
      <c r="I292" s="21"/>
    </row>
    <row r="293" spans="9:9" ht="13.2">
      <c r="I293" s="21"/>
    </row>
    <row r="294" spans="9:9" ht="13.2">
      <c r="I294" s="21"/>
    </row>
    <row r="295" spans="9:9" ht="13.2">
      <c r="I295" s="21"/>
    </row>
    <row r="296" spans="9:9" ht="13.2">
      <c r="I296" s="21"/>
    </row>
    <row r="297" spans="9:9" ht="13.2">
      <c r="I297" s="21"/>
    </row>
    <row r="298" spans="9:9" ht="13.2">
      <c r="I298" s="21"/>
    </row>
    <row r="299" spans="9:9" ht="13.2">
      <c r="I299" s="21"/>
    </row>
    <row r="300" spans="9:9" ht="13.2">
      <c r="I300" s="21"/>
    </row>
    <row r="301" spans="9:9" ht="13.2">
      <c r="I301" s="21"/>
    </row>
    <row r="302" spans="9:9" ht="13.2">
      <c r="I302" s="21"/>
    </row>
    <row r="303" spans="9:9" ht="13.2">
      <c r="I303" s="21"/>
    </row>
    <row r="304" spans="9:9" ht="13.2">
      <c r="I304" s="21"/>
    </row>
    <row r="305" spans="9:9" ht="13.2">
      <c r="I305" s="21"/>
    </row>
    <row r="306" spans="9:9" ht="13.2">
      <c r="I306" s="21"/>
    </row>
    <row r="307" spans="9:9" ht="13.2">
      <c r="I307" s="21"/>
    </row>
    <row r="308" spans="9:9" ht="13.2">
      <c r="I308" s="21"/>
    </row>
    <row r="309" spans="9:9" ht="13.2">
      <c r="I309" s="21"/>
    </row>
    <row r="310" spans="9:9" ht="13.2">
      <c r="I310" s="21"/>
    </row>
    <row r="311" spans="9:9" ht="13.2">
      <c r="I311" s="21"/>
    </row>
    <row r="312" spans="9:9" ht="13.2">
      <c r="I312" s="21"/>
    </row>
    <row r="313" spans="9:9" ht="13.2">
      <c r="I313" s="21"/>
    </row>
    <row r="314" spans="9:9" ht="13.2">
      <c r="I314" s="21"/>
    </row>
    <row r="315" spans="9:9" ht="13.2">
      <c r="I315" s="21"/>
    </row>
    <row r="316" spans="9:9" ht="13.2">
      <c r="I316" s="21"/>
    </row>
    <row r="317" spans="9:9" ht="13.2">
      <c r="I317" s="21"/>
    </row>
    <row r="318" spans="9:9" ht="13.2">
      <c r="I318" s="21"/>
    </row>
    <row r="319" spans="9:9" ht="13.2">
      <c r="I319" s="21"/>
    </row>
    <row r="320" spans="9:9" ht="13.2">
      <c r="I320" s="21"/>
    </row>
    <row r="321" spans="9:9" ht="13.2">
      <c r="I321" s="21"/>
    </row>
    <row r="322" spans="9:9" ht="13.2">
      <c r="I322" s="21"/>
    </row>
    <row r="323" spans="9:9" ht="13.2">
      <c r="I323" s="21"/>
    </row>
    <row r="324" spans="9:9" ht="13.2">
      <c r="I324" s="21"/>
    </row>
    <row r="325" spans="9:9" ht="13.2">
      <c r="I325" s="21"/>
    </row>
    <row r="326" spans="9:9" ht="13.2">
      <c r="I326" s="21"/>
    </row>
    <row r="327" spans="9:9" ht="13.2">
      <c r="I327" s="21"/>
    </row>
    <row r="328" spans="9:9" ht="13.2">
      <c r="I328" s="21"/>
    </row>
    <row r="329" spans="9:9" ht="13.2">
      <c r="I329" s="21"/>
    </row>
    <row r="330" spans="9:9" ht="13.2">
      <c r="I330" s="21"/>
    </row>
    <row r="331" spans="9:9" ht="13.2">
      <c r="I331" s="21"/>
    </row>
    <row r="332" spans="9:9" ht="13.2">
      <c r="I332" s="21"/>
    </row>
    <row r="333" spans="9:9" ht="13.2">
      <c r="I333" s="21"/>
    </row>
    <row r="334" spans="9:9" ht="13.2">
      <c r="I334" s="21"/>
    </row>
    <row r="335" spans="9:9" ht="13.2">
      <c r="I335" s="21"/>
    </row>
    <row r="336" spans="9:9" ht="13.2">
      <c r="I336" s="21"/>
    </row>
    <row r="337" spans="9:9" ht="13.2">
      <c r="I337" s="21"/>
    </row>
    <row r="338" spans="9:9" ht="13.2">
      <c r="I338" s="21"/>
    </row>
    <row r="339" spans="9:9" ht="13.2">
      <c r="I339" s="21"/>
    </row>
    <row r="340" spans="9:9" ht="13.2">
      <c r="I340" s="21"/>
    </row>
    <row r="341" spans="9:9" ht="13.2">
      <c r="I341" s="21"/>
    </row>
    <row r="342" spans="9:9" ht="13.2">
      <c r="I342" s="21"/>
    </row>
    <row r="343" spans="9:9" ht="13.2">
      <c r="I343" s="21"/>
    </row>
    <row r="344" spans="9:9" ht="13.2">
      <c r="I344" s="21"/>
    </row>
    <row r="345" spans="9:9" ht="13.2">
      <c r="I345" s="21"/>
    </row>
    <row r="346" spans="9:9" ht="13.2">
      <c r="I346" s="21"/>
    </row>
    <row r="347" spans="9:9" ht="13.2">
      <c r="I347" s="21"/>
    </row>
    <row r="348" spans="9:9" ht="13.2">
      <c r="I348" s="21"/>
    </row>
    <row r="349" spans="9:9" ht="13.2">
      <c r="I349" s="21"/>
    </row>
    <row r="350" spans="9:9" ht="13.2">
      <c r="I350" s="21"/>
    </row>
    <row r="351" spans="9:9" ht="13.2">
      <c r="I351" s="21"/>
    </row>
    <row r="352" spans="9:9" ht="13.2">
      <c r="I352" s="21"/>
    </row>
    <row r="353" spans="9:9" ht="13.2">
      <c r="I353" s="21"/>
    </row>
    <row r="354" spans="9:9" ht="13.2">
      <c r="I354" s="21"/>
    </row>
    <row r="355" spans="9:9" ht="13.2">
      <c r="I355" s="21"/>
    </row>
    <row r="356" spans="9:9" ht="13.2">
      <c r="I356" s="21"/>
    </row>
    <row r="357" spans="9:9" ht="13.2">
      <c r="I357" s="21"/>
    </row>
    <row r="358" spans="9:9" ht="13.2">
      <c r="I358" s="21"/>
    </row>
    <row r="359" spans="9:9" ht="13.2">
      <c r="I359" s="21"/>
    </row>
    <row r="360" spans="9:9" ht="13.2">
      <c r="I360" s="21"/>
    </row>
    <row r="361" spans="9:9" ht="13.2">
      <c r="I361" s="21"/>
    </row>
    <row r="362" spans="9:9" ht="13.2">
      <c r="I362" s="21"/>
    </row>
    <row r="363" spans="9:9" ht="13.2">
      <c r="I363" s="21"/>
    </row>
    <row r="364" spans="9:9" ht="13.2">
      <c r="I364" s="21"/>
    </row>
    <row r="365" spans="9:9" ht="13.2">
      <c r="I365" s="21"/>
    </row>
    <row r="366" spans="9:9" ht="13.2">
      <c r="I366" s="21"/>
    </row>
    <row r="367" spans="9:9" ht="13.2">
      <c r="I367" s="21"/>
    </row>
    <row r="368" spans="9:9" ht="13.2">
      <c r="I368" s="21"/>
    </row>
    <row r="369" spans="9:9" ht="13.2">
      <c r="I369" s="21"/>
    </row>
    <row r="370" spans="9:9" ht="13.2">
      <c r="I370" s="21"/>
    </row>
    <row r="371" spans="9:9" ht="13.2">
      <c r="I371" s="21"/>
    </row>
    <row r="372" spans="9:9" ht="13.2">
      <c r="I372" s="21"/>
    </row>
    <row r="373" spans="9:9" ht="13.2">
      <c r="I373" s="21"/>
    </row>
    <row r="374" spans="9:9" ht="13.2">
      <c r="I374" s="21"/>
    </row>
    <row r="375" spans="9:9" ht="13.2">
      <c r="I375" s="21"/>
    </row>
    <row r="376" spans="9:9" ht="13.2">
      <c r="I376" s="21"/>
    </row>
    <row r="377" spans="9:9" ht="13.2">
      <c r="I377" s="21"/>
    </row>
    <row r="378" spans="9:9" ht="13.2">
      <c r="I378" s="21"/>
    </row>
    <row r="379" spans="9:9" ht="13.2">
      <c r="I379" s="21"/>
    </row>
    <row r="380" spans="9:9" ht="13.2">
      <c r="I380" s="21"/>
    </row>
    <row r="381" spans="9:9" ht="13.2">
      <c r="I381" s="21"/>
    </row>
    <row r="382" spans="9:9" ht="13.2">
      <c r="I382" s="21"/>
    </row>
    <row r="383" spans="9:9" ht="13.2">
      <c r="I383" s="21"/>
    </row>
    <row r="384" spans="9:9" ht="13.2">
      <c r="I384" s="21"/>
    </row>
    <row r="385" spans="9:9" ht="13.2">
      <c r="I385" s="21"/>
    </row>
    <row r="386" spans="9:9" ht="13.2">
      <c r="I386" s="21"/>
    </row>
    <row r="387" spans="9:9" ht="13.2">
      <c r="I387" s="21"/>
    </row>
    <row r="388" spans="9:9" ht="13.2">
      <c r="I388" s="21"/>
    </row>
    <row r="389" spans="9:9" ht="13.2">
      <c r="I389" s="21"/>
    </row>
    <row r="390" spans="9:9" ht="13.2">
      <c r="I390" s="21"/>
    </row>
    <row r="391" spans="9:9" ht="13.2">
      <c r="I391" s="21"/>
    </row>
    <row r="392" spans="9:9" ht="13.2">
      <c r="I392" s="21"/>
    </row>
    <row r="393" spans="9:9" ht="13.2">
      <c r="I393" s="21"/>
    </row>
    <row r="394" spans="9:9" ht="13.2">
      <c r="I394" s="21"/>
    </row>
    <row r="395" spans="9:9" ht="13.2">
      <c r="I395" s="21"/>
    </row>
    <row r="396" spans="9:9" ht="13.2">
      <c r="I396" s="21"/>
    </row>
    <row r="397" spans="9:9" ht="13.2">
      <c r="I397" s="21"/>
    </row>
    <row r="398" spans="9:9" ht="13.2">
      <c r="I398" s="21"/>
    </row>
    <row r="399" spans="9:9" ht="13.2">
      <c r="I399" s="21"/>
    </row>
    <row r="400" spans="9:9" ht="13.2">
      <c r="I400" s="21"/>
    </row>
    <row r="401" spans="9:9" ht="13.2">
      <c r="I401" s="21"/>
    </row>
    <row r="402" spans="9:9" ht="13.2">
      <c r="I402" s="21"/>
    </row>
    <row r="403" spans="9:9" ht="13.2">
      <c r="I403" s="21"/>
    </row>
    <row r="404" spans="9:9" ht="13.2">
      <c r="I404" s="21"/>
    </row>
    <row r="405" spans="9:9" ht="13.2">
      <c r="I405" s="21"/>
    </row>
    <row r="406" spans="9:9" ht="13.2">
      <c r="I406" s="21"/>
    </row>
    <row r="407" spans="9:9" ht="13.2">
      <c r="I407" s="21"/>
    </row>
    <row r="408" spans="9:9" ht="13.2">
      <c r="I408" s="21"/>
    </row>
    <row r="409" spans="9:9" ht="13.2">
      <c r="I409" s="21"/>
    </row>
    <row r="410" spans="9:9" ht="13.2">
      <c r="I410" s="21"/>
    </row>
    <row r="411" spans="9:9" ht="13.2">
      <c r="I411" s="21"/>
    </row>
    <row r="412" spans="9:9" ht="13.2">
      <c r="I412" s="21"/>
    </row>
    <row r="413" spans="9:9" ht="13.2">
      <c r="I413" s="21"/>
    </row>
    <row r="414" spans="9:9" ht="13.2">
      <c r="I414" s="21"/>
    </row>
    <row r="415" spans="9:9" ht="13.2">
      <c r="I415" s="21"/>
    </row>
    <row r="416" spans="9:9" ht="13.2">
      <c r="I416" s="21"/>
    </row>
    <row r="417" spans="9:9" ht="13.2">
      <c r="I417" s="21"/>
    </row>
    <row r="418" spans="9:9" ht="13.2">
      <c r="I418" s="21"/>
    </row>
    <row r="419" spans="9:9" ht="13.2">
      <c r="I419" s="21"/>
    </row>
    <row r="420" spans="9:9" ht="13.2">
      <c r="I420" s="21"/>
    </row>
    <row r="421" spans="9:9" ht="13.2">
      <c r="I421" s="21"/>
    </row>
    <row r="422" spans="9:9" ht="13.2">
      <c r="I422" s="21"/>
    </row>
    <row r="423" spans="9:9" ht="13.2">
      <c r="I423" s="21"/>
    </row>
    <row r="424" spans="9:9" ht="13.2">
      <c r="I424" s="21"/>
    </row>
    <row r="425" spans="9:9" ht="13.2">
      <c r="I425" s="21"/>
    </row>
    <row r="426" spans="9:9" ht="13.2">
      <c r="I426" s="21"/>
    </row>
    <row r="427" spans="9:9" ht="13.2">
      <c r="I427" s="21"/>
    </row>
    <row r="428" spans="9:9" ht="13.2">
      <c r="I428" s="21"/>
    </row>
    <row r="429" spans="9:9" ht="13.2">
      <c r="I429" s="21"/>
    </row>
    <row r="430" spans="9:9" ht="13.2">
      <c r="I430" s="21"/>
    </row>
    <row r="431" spans="9:9" ht="13.2">
      <c r="I431" s="21"/>
    </row>
    <row r="432" spans="9:9" ht="13.2">
      <c r="I432" s="21"/>
    </row>
    <row r="433" spans="9:9" ht="13.2">
      <c r="I433" s="21"/>
    </row>
    <row r="434" spans="9:9" ht="13.2">
      <c r="I434" s="21"/>
    </row>
    <row r="435" spans="9:9" ht="13.2">
      <c r="I435" s="21"/>
    </row>
    <row r="436" spans="9:9" ht="13.2">
      <c r="I436" s="21"/>
    </row>
    <row r="437" spans="9:9" ht="13.2">
      <c r="I437" s="21"/>
    </row>
    <row r="438" spans="9:9" ht="13.2">
      <c r="I438" s="21"/>
    </row>
    <row r="439" spans="9:9" ht="13.2">
      <c r="I439" s="21"/>
    </row>
    <row r="440" spans="9:9" ht="13.2">
      <c r="I440" s="21"/>
    </row>
    <row r="441" spans="9:9" ht="13.2">
      <c r="I441" s="21"/>
    </row>
    <row r="442" spans="9:9" ht="13.2">
      <c r="I442" s="21"/>
    </row>
    <row r="443" spans="9:9" ht="13.2">
      <c r="I443" s="21"/>
    </row>
    <row r="444" spans="9:9" ht="13.2">
      <c r="I444" s="21"/>
    </row>
    <row r="445" spans="9:9" ht="13.2">
      <c r="I445" s="21"/>
    </row>
    <row r="446" spans="9:9" ht="13.2">
      <c r="I446" s="21"/>
    </row>
    <row r="447" spans="9:9" ht="13.2">
      <c r="I447" s="21"/>
    </row>
    <row r="448" spans="9:9" ht="13.2">
      <c r="I448" s="21"/>
    </row>
    <row r="449" spans="9:9" ht="13.2">
      <c r="I449" s="21"/>
    </row>
    <row r="450" spans="9:9" ht="13.2">
      <c r="I450" s="21"/>
    </row>
    <row r="451" spans="9:9" ht="13.2">
      <c r="I451" s="21"/>
    </row>
    <row r="452" spans="9:9" ht="13.2">
      <c r="I452" s="21"/>
    </row>
    <row r="453" spans="9:9" ht="13.2">
      <c r="I453" s="21"/>
    </row>
    <row r="454" spans="9:9" ht="13.2">
      <c r="I454" s="21"/>
    </row>
    <row r="455" spans="9:9" ht="13.2">
      <c r="I455" s="21"/>
    </row>
    <row r="456" spans="9:9" ht="13.2">
      <c r="I456" s="21"/>
    </row>
    <row r="457" spans="9:9" ht="13.2">
      <c r="I457" s="21"/>
    </row>
    <row r="458" spans="9:9" ht="13.2">
      <c r="I458" s="21"/>
    </row>
    <row r="459" spans="9:9" ht="13.2">
      <c r="I459" s="21"/>
    </row>
    <row r="460" spans="9:9" ht="13.2">
      <c r="I460" s="21"/>
    </row>
    <row r="461" spans="9:9" ht="13.2">
      <c r="I461" s="21"/>
    </row>
    <row r="462" spans="9:9" ht="13.2">
      <c r="I462" s="21"/>
    </row>
    <row r="463" spans="9:9" ht="13.2">
      <c r="I463" s="21"/>
    </row>
    <row r="464" spans="9:9" ht="13.2">
      <c r="I464" s="21"/>
    </row>
    <row r="465" spans="9:9" ht="13.2">
      <c r="I465" s="21"/>
    </row>
    <row r="466" spans="9:9" ht="13.2">
      <c r="I466" s="21"/>
    </row>
    <row r="467" spans="9:9" ht="13.2">
      <c r="I467" s="21"/>
    </row>
    <row r="468" spans="9:9" ht="13.2">
      <c r="I468" s="21"/>
    </row>
    <row r="469" spans="9:9" ht="13.2">
      <c r="I469" s="21"/>
    </row>
    <row r="470" spans="9:9" ht="13.2">
      <c r="I470" s="21"/>
    </row>
    <row r="471" spans="9:9" ht="13.2">
      <c r="I471" s="21"/>
    </row>
    <row r="472" spans="9:9" ht="13.2">
      <c r="I472" s="21"/>
    </row>
    <row r="473" spans="9:9" ht="13.2">
      <c r="I473" s="21"/>
    </row>
    <row r="474" spans="9:9" ht="13.2">
      <c r="I474" s="21"/>
    </row>
    <row r="475" spans="9:9" ht="13.2">
      <c r="I475" s="21"/>
    </row>
    <row r="476" spans="9:9" ht="13.2">
      <c r="I476" s="21"/>
    </row>
    <row r="477" spans="9:9" ht="13.2">
      <c r="I477" s="21"/>
    </row>
    <row r="478" spans="9:9" ht="13.2">
      <c r="I478" s="21"/>
    </row>
    <row r="479" spans="9:9" ht="13.2">
      <c r="I479" s="21"/>
    </row>
    <row r="480" spans="9:9" ht="13.2">
      <c r="I480" s="21"/>
    </row>
    <row r="481" spans="9:9" ht="13.2">
      <c r="I481" s="21"/>
    </row>
    <row r="482" spans="9:9" ht="13.2">
      <c r="I482" s="21"/>
    </row>
    <row r="483" spans="9:9" ht="13.2">
      <c r="I483" s="21"/>
    </row>
    <row r="484" spans="9:9" ht="13.2">
      <c r="I484" s="21"/>
    </row>
    <row r="485" spans="9:9" ht="13.2">
      <c r="I485" s="21"/>
    </row>
    <row r="486" spans="9:9" ht="13.2">
      <c r="I486" s="21"/>
    </row>
    <row r="487" spans="9:9" ht="13.2">
      <c r="I487" s="21"/>
    </row>
    <row r="488" spans="9:9" ht="13.2">
      <c r="I488" s="21"/>
    </row>
    <row r="489" spans="9:9" ht="13.2">
      <c r="I489" s="21"/>
    </row>
    <row r="490" spans="9:9" ht="13.2">
      <c r="I490" s="21"/>
    </row>
    <row r="491" spans="9:9" ht="13.2">
      <c r="I491" s="21"/>
    </row>
    <row r="492" spans="9:9" ht="13.2">
      <c r="I492" s="21"/>
    </row>
    <row r="493" spans="9:9" ht="13.2">
      <c r="I493" s="21"/>
    </row>
    <row r="494" spans="9:9" ht="13.2">
      <c r="I494" s="21"/>
    </row>
    <row r="495" spans="9:9" ht="13.2">
      <c r="I495" s="21"/>
    </row>
    <row r="496" spans="9:9" ht="13.2">
      <c r="I496" s="21"/>
    </row>
    <row r="497" spans="9:9" ht="13.2">
      <c r="I497" s="21"/>
    </row>
    <row r="498" spans="9:9" ht="13.2">
      <c r="I498" s="21"/>
    </row>
    <row r="499" spans="9:9" ht="13.2">
      <c r="I499" s="21"/>
    </row>
    <row r="500" spans="9:9" ht="13.2">
      <c r="I500" s="21"/>
    </row>
    <row r="501" spans="9:9" ht="13.2">
      <c r="I501" s="21"/>
    </row>
    <row r="502" spans="9:9" ht="13.2">
      <c r="I502" s="21"/>
    </row>
    <row r="503" spans="9:9" ht="13.2">
      <c r="I503" s="21"/>
    </row>
    <row r="504" spans="9:9" ht="13.2">
      <c r="I504" s="21"/>
    </row>
    <row r="505" spans="9:9" ht="13.2">
      <c r="I505" s="21"/>
    </row>
    <row r="506" spans="9:9" ht="13.2">
      <c r="I506" s="21"/>
    </row>
    <row r="507" spans="9:9" ht="13.2">
      <c r="I507" s="21"/>
    </row>
    <row r="508" spans="9:9" ht="13.2">
      <c r="I508" s="21"/>
    </row>
    <row r="509" spans="9:9" ht="13.2">
      <c r="I509" s="21"/>
    </row>
    <row r="510" spans="9:9" ht="13.2">
      <c r="I510" s="21"/>
    </row>
    <row r="511" spans="9:9" ht="13.2">
      <c r="I511" s="21"/>
    </row>
    <row r="512" spans="9:9" ht="13.2">
      <c r="I512" s="21"/>
    </row>
    <row r="513" spans="9:9" ht="13.2">
      <c r="I513" s="21"/>
    </row>
    <row r="514" spans="9:9" ht="13.2">
      <c r="I514" s="21"/>
    </row>
    <row r="515" spans="9:9" ht="13.2">
      <c r="I515" s="21"/>
    </row>
    <row r="516" spans="9:9" ht="13.2">
      <c r="I516" s="21"/>
    </row>
    <row r="517" spans="9:9" ht="13.2">
      <c r="I517" s="21"/>
    </row>
    <row r="518" spans="9:9" ht="13.2">
      <c r="I518" s="21"/>
    </row>
    <row r="519" spans="9:9" ht="13.2">
      <c r="I519" s="21"/>
    </row>
    <row r="520" spans="9:9" ht="13.2">
      <c r="I520" s="21"/>
    </row>
    <row r="521" spans="9:9" ht="13.2">
      <c r="I521" s="21"/>
    </row>
    <row r="522" spans="9:9" ht="13.2">
      <c r="I522" s="21"/>
    </row>
    <row r="523" spans="9:9" ht="13.2">
      <c r="I523" s="21"/>
    </row>
    <row r="524" spans="9:9" ht="13.2">
      <c r="I524" s="21"/>
    </row>
    <row r="525" spans="9:9" ht="13.2">
      <c r="I525" s="21"/>
    </row>
    <row r="526" spans="9:9" ht="13.2">
      <c r="I526" s="21"/>
    </row>
    <row r="527" spans="9:9" ht="13.2">
      <c r="I527" s="21"/>
    </row>
    <row r="528" spans="9:9" ht="13.2">
      <c r="I528" s="21"/>
    </row>
    <row r="529" spans="9:9" ht="13.2">
      <c r="I529" s="21"/>
    </row>
    <row r="530" spans="9:9" ht="13.2">
      <c r="I530" s="21"/>
    </row>
    <row r="531" spans="9:9" ht="13.2">
      <c r="I531" s="21"/>
    </row>
    <row r="532" spans="9:9" ht="13.2">
      <c r="I532" s="21"/>
    </row>
    <row r="533" spans="9:9" ht="13.2">
      <c r="I533" s="21"/>
    </row>
    <row r="534" spans="9:9" ht="13.2">
      <c r="I534" s="21"/>
    </row>
    <row r="535" spans="9:9" ht="13.2">
      <c r="I535" s="21"/>
    </row>
    <row r="536" spans="9:9" ht="13.2">
      <c r="I536" s="21"/>
    </row>
    <row r="537" spans="9:9" ht="13.2">
      <c r="I537" s="21"/>
    </row>
    <row r="538" spans="9:9" ht="13.2">
      <c r="I538" s="21"/>
    </row>
    <row r="539" spans="9:9" ht="13.2">
      <c r="I539" s="21"/>
    </row>
    <row r="540" spans="9:9" ht="13.2">
      <c r="I540" s="21"/>
    </row>
    <row r="541" spans="9:9" ht="13.2">
      <c r="I541" s="21"/>
    </row>
    <row r="542" spans="9:9" ht="13.2">
      <c r="I542" s="21"/>
    </row>
    <row r="543" spans="9:9" ht="13.2">
      <c r="I543" s="21"/>
    </row>
    <row r="544" spans="9:9" ht="13.2">
      <c r="I544" s="21"/>
    </row>
    <row r="545" spans="9:9" ht="13.2">
      <c r="I545" s="21"/>
    </row>
    <row r="546" spans="9:9" ht="13.2">
      <c r="I546" s="21"/>
    </row>
    <row r="547" spans="9:9" ht="13.2">
      <c r="I547" s="21"/>
    </row>
    <row r="548" spans="9:9" ht="13.2">
      <c r="I548" s="21"/>
    </row>
    <row r="549" spans="9:9" ht="13.2">
      <c r="I549" s="21"/>
    </row>
    <row r="550" spans="9:9" ht="13.2">
      <c r="I550" s="21"/>
    </row>
    <row r="551" spans="9:9" ht="13.2">
      <c r="I551" s="21"/>
    </row>
    <row r="552" spans="9:9" ht="13.2">
      <c r="I552" s="21"/>
    </row>
    <row r="553" spans="9:9" ht="13.2">
      <c r="I553" s="21"/>
    </row>
    <row r="554" spans="9:9" ht="13.2">
      <c r="I554" s="21"/>
    </row>
    <row r="555" spans="9:9" ht="13.2">
      <c r="I555" s="21"/>
    </row>
    <row r="556" spans="9:9" ht="13.2">
      <c r="I556" s="21"/>
    </row>
    <row r="557" spans="9:9" ht="13.2">
      <c r="I557" s="21"/>
    </row>
    <row r="558" spans="9:9" ht="13.2">
      <c r="I558" s="21"/>
    </row>
    <row r="559" spans="9:9" ht="13.2">
      <c r="I559" s="21"/>
    </row>
    <row r="560" spans="9:9" ht="13.2">
      <c r="I560" s="21"/>
    </row>
    <row r="561" spans="9:9" ht="13.2">
      <c r="I561" s="21"/>
    </row>
    <row r="562" spans="9:9" ht="13.2">
      <c r="I562" s="21"/>
    </row>
    <row r="563" spans="9:9" ht="13.2">
      <c r="I563" s="21"/>
    </row>
    <row r="564" spans="9:9" ht="13.2">
      <c r="I564" s="21"/>
    </row>
    <row r="565" spans="9:9" ht="13.2">
      <c r="I565" s="21"/>
    </row>
    <row r="566" spans="9:9" ht="13.2">
      <c r="I566" s="21"/>
    </row>
    <row r="567" spans="9:9" ht="13.2">
      <c r="I567" s="21"/>
    </row>
    <row r="568" spans="9:9" ht="13.2">
      <c r="I568" s="21"/>
    </row>
    <row r="569" spans="9:9" ht="13.2">
      <c r="I569" s="21"/>
    </row>
    <row r="570" spans="9:9" ht="13.2">
      <c r="I570" s="21"/>
    </row>
    <row r="571" spans="9:9" ht="13.2">
      <c r="I571" s="21"/>
    </row>
    <row r="572" spans="9:9" ht="13.2">
      <c r="I572" s="21"/>
    </row>
    <row r="573" spans="9:9" ht="13.2">
      <c r="I573" s="21"/>
    </row>
    <row r="574" spans="9:9" ht="13.2">
      <c r="I574" s="21"/>
    </row>
    <row r="575" spans="9:9" ht="13.2">
      <c r="I575" s="21"/>
    </row>
    <row r="576" spans="9:9" ht="13.2">
      <c r="I576" s="21"/>
    </row>
    <row r="577" spans="9:9" ht="13.2">
      <c r="I577" s="21"/>
    </row>
    <row r="578" spans="9:9" ht="13.2">
      <c r="I578" s="21"/>
    </row>
    <row r="579" spans="9:9" ht="13.2">
      <c r="I579" s="21"/>
    </row>
    <row r="580" spans="9:9" ht="13.2">
      <c r="I580" s="21"/>
    </row>
    <row r="581" spans="9:9" ht="13.2">
      <c r="I581" s="21"/>
    </row>
    <row r="582" spans="9:9" ht="13.2">
      <c r="I582" s="21"/>
    </row>
    <row r="583" spans="9:9" ht="13.2">
      <c r="I583" s="21"/>
    </row>
    <row r="584" spans="9:9" ht="13.2">
      <c r="I584" s="21"/>
    </row>
    <row r="585" spans="9:9" ht="13.2">
      <c r="I585" s="21"/>
    </row>
    <row r="586" spans="9:9" ht="13.2">
      <c r="I586" s="21"/>
    </row>
    <row r="587" spans="9:9" ht="13.2">
      <c r="I587" s="21"/>
    </row>
    <row r="588" spans="9:9" ht="13.2">
      <c r="I588" s="21"/>
    </row>
    <row r="589" spans="9:9" ht="13.2">
      <c r="I589" s="21"/>
    </row>
    <row r="590" spans="9:9" ht="13.2">
      <c r="I590" s="21"/>
    </row>
    <row r="591" spans="9:9" ht="13.2">
      <c r="I591" s="21"/>
    </row>
    <row r="592" spans="9:9" ht="13.2">
      <c r="I592" s="21"/>
    </row>
    <row r="593" spans="9:9" ht="13.2">
      <c r="I593" s="21"/>
    </row>
    <row r="594" spans="9:9" ht="13.2">
      <c r="I594" s="21"/>
    </row>
    <row r="595" spans="9:9" ht="13.2">
      <c r="I595" s="21"/>
    </row>
    <row r="596" spans="9:9" ht="13.2">
      <c r="I596" s="21"/>
    </row>
    <row r="597" spans="9:9" ht="13.2">
      <c r="I597" s="21"/>
    </row>
    <row r="598" spans="9:9" ht="13.2">
      <c r="I598" s="21"/>
    </row>
    <row r="599" spans="9:9" ht="13.2">
      <c r="I599" s="21"/>
    </row>
    <row r="600" spans="9:9" ht="13.2">
      <c r="I600" s="21"/>
    </row>
    <row r="601" spans="9:9" ht="13.2">
      <c r="I601" s="21"/>
    </row>
    <row r="602" spans="9:9" ht="13.2">
      <c r="I602" s="21"/>
    </row>
    <row r="603" spans="9:9" ht="13.2">
      <c r="I603" s="21"/>
    </row>
    <row r="604" spans="9:9" ht="13.2">
      <c r="I604" s="21"/>
    </row>
    <row r="605" spans="9:9" ht="13.2">
      <c r="I605" s="21"/>
    </row>
    <row r="606" spans="9:9" ht="13.2">
      <c r="I606" s="21"/>
    </row>
    <row r="607" spans="9:9" ht="13.2">
      <c r="I607" s="21"/>
    </row>
    <row r="608" spans="9:9" ht="13.2">
      <c r="I608" s="21"/>
    </row>
    <row r="609" spans="9:9" ht="13.2">
      <c r="I609" s="21"/>
    </row>
    <row r="610" spans="9:9" ht="13.2">
      <c r="I610" s="21"/>
    </row>
    <row r="611" spans="9:9" ht="13.2">
      <c r="I611" s="21"/>
    </row>
    <row r="612" spans="9:9" ht="13.2">
      <c r="I612" s="21"/>
    </row>
    <row r="613" spans="9:9" ht="13.2">
      <c r="I613" s="21"/>
    </row>
    <row r="614" spans="9:9" ht="13.2">
      <c r="I614" s="21"/>
    </row>
    <row r="615" spans="9:9" ht="13.2">
      <c r="I615" s="21"/>
    </row>
    <row r="616" spans="9:9" ht="13.2">
      <c r="I616" s="21"/>
    </row>
    <row r="617" spans="9:9" ht="13.2">
      <c r="I617" s="21"/>
    </row>
    <row r="618" spans="9:9" ht="13.2">
      <c r="I618" s="21"/>
    </row>
    <row r="619" spans="9:9" ht="13.2">
      <c r="I619" s="21"/>
    </row>
    <row r="620" spans="9:9" ht="13.2">
      <c r="I620" s="21"/>
    </row>
    <row r="621" spans="9:9" ht="13.2">
      <c r="I621" s="21"/>
    </row>
    <row r="622" spans="9:9" ht="13.2">
      <c r="I622" s="21"/>
    </row>
    <row r="623" spans="9:9" ht="13.2">
      <c r="I623" s="21"/>
    </row>
    <row r="624" spans="9:9" ht="13.2">
      <c r="I624" s="21"/>
    </row>
    <row r="625" spans="9:9" ht="13.2">
      <c r="I625" s="21"/>
    </row>
    <row r="626" spans="9:9" ht="13.2">
      <c r="I626" s="21"/>
    </row>
    <row r="627" spans="9:9" ht="13.2">
      <c r="I627" s="21"/>
    </row>
    <row r="628" spans="9:9" ht="13.2">
      <c r="I628" s="21"/>
    </row>
    <row r="629" spans="9:9" ht="13.2">
      <c r="I629" s="21"/>
    </row>
    <row r="630" spans="9:9" ht="13.2">
      <c r="I630" s="21"/>
    </row>
    <row r="631" spans="9:9" ht="13.2">
      <c r="I631" s="21"/>
    </row>
    <row r="632" spans="9:9" ht="13.2">
      <c r="I632" s="21"/>
    </row>
    <row r="633" spans="9:9" ht="13.2">
      <c r="I633" s="21"/>
    </row>
    <row r="634" spans="9:9" ht="13.2">
      <c r="I634" s="21"/>
    </row>
    <row r="635" spans="9:9" ht="13.2">
      <c r="I635" s="21"/>
    </row>
    <row r="636" spans="9:9" ht="13.2">
      <c r="I636" s="21"/>
    </row>
    <row r="637" spans="9:9" ht="13.2">
      <c r="I637" s="21"/>
    </row>
    <row r="638" spans="9:9" ht="13.2">
      <c r="I638" s="21"/>
    </row>
    <row r="639" spans="9:9" ht="13.2">
      <c r="I639" s="21"/>
    </row>
    <row r="640" spans="9:9" ht="13.2">
      <c r="I640" s="21"/>
    </row>
    <row r="641" spans="9:9" ht="13.2">
      <c r="I641" s="21"/>
    </row>
    <row r="642" spans="9:9" ht="13.2">
      <c r="I642" s="21"/>
    </row>
    <row r="643" spans="9:9" ht="13.2">
      <c r="I643" s="21"/>
    </row>
    <row r="644" spans="9:9" ht="13.2">
      <c r="I644" s="21"/>
    </row>
    <row r="645" spans="9:9" ht="13.2">
      <c r="I645" s="21"/>
    </row>
    <row r="646" spans="9:9" ht="13.2">
      <c r="I646" s="21"/>
    </row>
    <row r="647" spans="9:9" ht="13.2">
      <c r="I647" s="21"/>
    </row>
    <row r="648" spans="9:9" ht="13.2">
      <c r="I648" s="21"/>
    </row>
    <row r="649" spans="9:9" ht="13.2">
      <c r="I649" s="21"/>
    </row>
    <row r="650" spans="9:9" ht="13.2">
      <c r="I650" s="21"/>
    </row>
    <row r="651" spans="9:9" ht="13.2">
      <c r="I651" s="21"/>
    </row>
    <row r="652" spans="9:9" ht="13.2">
      <c r="I652" s="21"/>
    </row>
    <row r="653" spans="9:9" ht="13.2">
      <c r="I653" s="21"/>
    </row>
    <row r="654" spans="9:9" ht="13.2">
      <c r="I654" s="21"/>
    </row>
    <row r="655" spans="9:9" ht="13.2">
      <c r="I655" s="21"/>
    </row>
    <row r="656" spans="9:9" ht="13.2">
      <c r="I656" s="21"/>
    </row>
    <row r="657" spans="9:9" ht="13.2">
      <c r="I657" s="21"/>
    </row>
    <row r="658" spans="9:9" ht="13.2">
      <c r="I658" s="21"/>
    </row>
    <row r="659" spans="9:9" ht="13.2">
      <c r="I659" s="21"/>
    </row>
    <row r="660" spans="9:9" ht="13.2">
      <c r="I660" s="21"/>
    </row>
    <row r="661" spans="9:9" ht="13.2">
      <c r="I661" s="21"/>
    </row>
    <row r="662" spans="9:9" ht="13.2">
      <c r="I662" s="21"/>
    </row>
    <row r="663" spans="9:9" ht="13.2">
      <c r="I663" s="21"/>
    </row>
    <row r="664" spans="9:9" ht="13.2">
      <c r="I664" s="21"/>
    </row>
    <row r="665" spans="9:9" ht="13.2">
      <c r="I665" s="21"/>
    </row>
    <row r="666" spans="9:9" ht="13.2">
      <c r="I666" s="21"/>
    </row>
    <row r="667" spans="9:9" ht="13.2">
      <c r="I667" s="21"/>
    </row>
    <row r="668" spans="9:9" ht="13.2">
      <c r="I668" s="21"/>
    </row>
    <row r="669" spans="9:9" ht="13.2">
      <c r="I669" s="21"/>
    </row>
    <row r="670" spans="9:9" ht="13.2">
      <c r="I670" s="21"/>
    </row>
    <row r="671" spans="9:9" ht="13.2">
      <c r="I671" s="21"/>
    </row>
    <row r="672" spans="9:9" ht="13.2">
      <c r="I672" s="21"/>
    </row>
    <row r="673" spans="9:9" ht="13.2">
      <c r="I673" s="21"/>
    </row>
    <row r="674" spans="9:9" ht="13.2">
      <c r="I674" s="21"/>
    </row>
    <row r="675" spans="9:9" ht="13.2">
      <c r="I675" s="21"/>
    </row>
    <row r="676" spans="9:9" ht="13.2">
      <c r="I676" s="21"/>
    </row>
    <row r="677" spans="9:9" ht="13.2">
      <c r="I677" s="21"/>
    </row>
    <row r="678" spans="9:9" ht="13.2">
      <c r="I678" s="21"/>
    </row>
    <row r="679" spans="9:9" ht="13.2">
      <c r="I679" s="21"/>
    </row>
    <row r="680" spans="9:9" ht="13.2">
      <c r="I680" s="21"/>
    </row>
    <row r="681" spans="9:9" ht="13.2">
      <c r="I681" s="21"/>
    </row>
    <row r="682" spans="9:9" ht="13.2">
      <c r="I682" s="21"/>
    </row>
    <row r="683" spans="9:9" ht="13.2">
      <c r="I683" s="21"/>
    </row>
    <row r="684" spans="9:9" ht="13.2">
      <c r="I684" s="21"/>
    </row>
    <row r="685" spans="9:9" ht="13.2">
      <c r="I685" s="21"/>
    </row>
    <row r="686" spans="9:9" ht="13.2">
      <c r="I686" s="21"/>
    </row>
    <row r="687" spans="9:9" ht="13.2">
      <c r="I687" s="21"/>
    </row>
    <row r="688" spans="9:9" ht="13.2">
      <c r="I688" s="21"/>
    </row>
    <row r="689" spans="9:9" ht="13.2">
      <c r="I689" s="21"/>
    </row>
    <row r="690" spans="9:9" ht="13.2">
      <c r="I690" s="21"/>
    </row>
    <row r="691" spans="9:9" ht="13.2">
      <c r="I691" s="21"/>
    </row>
    <row r="692" spans="9:9" ht="13.2">
      <c r="I692" s="21"/>
    </row>
    <row r="693" spans="9:9" ht="13.2">
      <c r="I693" s="21"/>
    </row>
    <row r="694" spans="9:9" ht="13.2">
      <c r="I694" s="21"/>
    </row>
    <row r="695" spans="9:9" ht="13.2">
      <c r="I695" s="21"/>
    </row>
    <row r="696" spans="9:9" ht="13.2">
      <c r="I696" s="21"/>
    </row>
    <row r="697" spans="9:9" ht="13.2">
      <c r="I697" s="21"/>
    </row>
    <row r="698" spans="9:9" ht="13.2">
      <c r="I698" s="21"/>
    </row>
    <row r="699" spans="9:9" ht="13.2">
      <c r="I699" s="21"/>
    </row>
    <row r="700" spans="9:9" ht="13.2">
      <c r="I700" s="21"/>
    </row>
    <row r="701" spans="9:9" ht="13.2">
      <c r="I701" s="21"/>
    </row>
    <row r="702" spans="9:9" ht="13.2">
      <c r="I702" s="21"/>
    </row>
    <row r="703" spans="9:9" ht="13.2">
      <c r="I703" s="21"/>
    </row>
    <row r="704" spans="9:9" ht="13.2">
      <c r="I704" s="21"/>
    </row>
    <row r="705" spans="9:9" ht="13.2">
      <c r="I705" s="21"/>
    </row>
    <row r="706" spans="9:9" ht="13.2">
      <c r="I706" s="21"/>
    </row>
    <row r="707" spans="9:9" ht="13.2">
      <c r="I707" s="21"/>
    </row>
    <row r="708" spans="9:9" ht="13.2">
      <c r="I708" s="21"/>
    </row>
    <row r="709" spans="9:9" ht="13.2">
      <c r="I709" s="21"/>
    </row>
    <row r="710" spans="9:9" ht="13.2">
      <c r="I710" s="21"/>
    </row>
    <row r="711" spans="9:9" ht="13.2">
      <c r="I711" s="21"/>
    </row>
    <row r="712" spans="9:9" ht="13.2">
      <c r="I712" s="21"/>
    </row>
    <row r="713" spans="9:9" ht="13.2">
      <c r="I713" s="21"/>
    </row>
    <row r="714" spans="9:9" ht="13.2">
      <c r="I714" s="21"/>
    </row>
    <row r="715" spans="9:9" ht="13.2">
      <c r="I715" s="21"/>
    </row>
    <row r="716" spans="9:9" ht="13.2">
      <c r="I716" s="21"/>
    </row>
    <row r="717" spans="9:9" ht="13.2">
      <c r="I717" s="21"/>
    </row>
    <row r="718" spans="9:9" ht="13.2">
      <c r="I718" s="21"/>
    </row>
    <row r="719" spans="9:9" ht="13.2">
      <c r="I719" s="21"/>
    </row>
    <row r="720" spans="9:9" ht="13.2">
      <c r="I720" s="21"/>
    </row>
    <row r="721" spans="9:9" ht="13.2">
      <c r="I721" s="21"/>
    </row>
    <row r="722" spans="9:9" ht="13.2">
      <c r="I722" s="21"/>
    </row>
    <row r="723" spans="9:9" ht="13.2">
      <c r="I723" s="21"/>
    </row>
    <row r="724" spans="9:9" ht="13.2">
      <c r="I724" s="21"/>
    </row>
    <row r="725" spans="9:9" ht="13.2">
      <c r="I725" s="21"/>
    </row>
    <row r="726" spans="9:9" ht="13.2">
      <c r="I726" s="21"/>
    </row>
    <row r="727" spans="9:9" ht="13.2">
      <c r="I727" s="21"/>
    </row>
    <row r="728" spans="9:9" ht="13.2">
      <c r="I728" s="21"/>
    </row>
    <row r="729" spans="9:9" ht="13.2">
      <c r="I729" s="21"/>
    </row>
    <row r="730" spans="9:9" ht="13.2">
      <c r="I730" s="21"/>
    </row>
    <row r="731" spans="9:9" ht="13.2">
      <c r="I731" s="21"/>
    </row>
    <row r="732" spans="9:9" ht="13.2">
      <c r="I732" s="21"/>
    </row>
    <row r="733" spans="9:9" ht="13.2">
      <c r="I733" s="21"/>
    </row>
    <row r="734" spans="9:9" ht="13.2">
      <c r="I734" s="21"/>
    </row>
    <row r="735" spans="9:9" ht="13.2">
      <c r="I735" s="21"/>
    </row>
    <row r="736" spans="9:9" ht="13.2">
      <c r="I736" s="21"/>
    </row>
    <row r="737" spans="9:9" ht="13.2">
      <c r="I737" s="21"/>
    </row>
    <row r="738" spans="9:9" ht="13.2">
      <c r="I738" s="21"/>
    </row>
    <row r="739" spans="9:9" ht="13.2">
      <c r="I739" s="21"/>
    </row>
    <row r="740" spans="9:9" ht="13.2">
      <c r="I740" s="21"/>
    </row>
    <row r="741" spans="9:9" ht="13.2">
      <c r="I741" s="21"/>
    </row>
    <row r="742" spans="9:9" ht="13.2">
      <c r="I742" s="21"/>
    </row>
    <row r="743" spans="9:9" ht="13.2">
      <c r="I743" s="21"/>
    </row>
    <row r="744" spans="9:9" ht="13.2">
      <c r="I744" s="21"/>
    </row>
    <row r="745" spans="9:9" ht="13.2">
      <c r="I745" s="21"/>
    </row>
    <row r="746" spans="9:9" ht="13.2">
      <c r="I746" s="21"/>
    </row>
    <row r="747" spans="9:9" ht="13.2">
      <c r="I747" s="21"/>
    </row>
    <row r="748" spans="9:9" ht="13.2">
      <c r="I748" s="21"/>
    </row>
    <row r="749" spans="9:9" ht="13.2">
      <c r="I749" s="21"/>
    </row>
    <row r="750" spans="9:9" ht="13.2">
      <c r="I750" s="21"/>
    </row>
    <row r="751" spans="9:9" ht="13.2">
      <c r="I751" s="21"/>
    </row>
    <row r="752" spans="9:9" ht="13.2">
      <c r="I752" s="21"/>
    </row>
    <row r="753" spans="9:9" ht="13.2">
      <c r="I753" s="21"/>
    </row>
    <row r="754" spans="9:9" ht="13.2">
      <c r="I754" s="21"/>
    </row>
    <row r="755" spans="9:9" ht="13.2">
      <c r="I755" s="21"/>
    </row>
    <row r="756" spans="9:9" ht="13.2">
      <c r="I756" s="21"/>
    </row>
    <row r="757" spans="9:9" ht="13.2">
      <c r="I757" s="21"/>
    </row>
    <row r="758" spans="9:9" ht="13.2">
      <c r="I758" s="21"/>
    </row>
    <row r="759" spans="9:9" ht="13.2">
      <c r="I759" s="21"/>
    </row>
    <row r="760" spans="9:9" ht="13.2">
      <c r="I760" s="21"/>
    </row>
    <row r="761" spans="9:9" ht="13.2">
      <c r="I761" s="21"/>
    </row>
    <row r="762" spans="9:9" ht="13.2">
      <c r="I762" s="21"/>
    </row>
    <row r="763" spans="9:9" ht="13.2">
      <c r="I763" s="21"/>
    </row>
    <row r="764" spans="9:9" ht="13.2">
      <c r="I764" s="21"/>
    </row>
    <row r="765" spans="9:9" ht="13.2">
      <c r="I765" s="21"/>
    </row>
    <row r="766" spans="9:9" ht="13.2">
      <c r="I766" s="21"/>
    </row>
    <row r="767" spans="9:9" ht="13.2">
      <c r="I767" s="21"/>
    </row>
    <row r="768" spans="9:9" ht="13.2">
      <c r="I768" s="21"/>
    </row>
    <row r="769" spans="9:9" ht="13.2">
      <c r="I769" s="21"/>
    </row>
    <row r="770" spans="9:9" ht="13.2">
      <c r="I770" s="21"/>
    </row>
    <row r="771" spans="9:9" ht="13.2">
      <c r="I771" s="21"/>
    </row>
    <row r="772" spans="9:9" ht="13.2">
      <c r="I772" s="21"/>
    </row>
    <row r="773" spans="9:9" ht="13.2">
      <c r="I773" s="21"/>
    </row>
    <row r="774" spans="9:9" ht="13.2">
      <c r="I774" s="21"/>
    </row>
    <row r="775" spans="9:9" ht="13.2">
      <c r="I775" s="21"/>
    </row>
    <row r="776" spans="9:9" ht="13.2">
      <c r="I776" s="21"/>
    </row>
    <row r="777" spans="9:9" ht="13.2">
      <c r="I777" s="21"/>
    </row>
    <row r="778" spans="9:9" ht="13.2">
      <c r="I778" s="21"/>
    </row>
    <row r="779" spans="9:9" ht="13.2">
      <c r="I779" s="21"/>
    </row>
    <row r="780" spans="9:9" ht="13.2">
      <c r="I780" s="21"/>
    </row>
    <row r="781" spans="9:9" ht="13.2">
      <c r="I781" s="21"/>
    </row>
    <row r="782" spans="9:9" ht="13.2">
      <c r="I782" s="21"/>
    </row>
    <row r="783" spans="9:9" ht="13.2">
      <c r="I783" s="21"/>
    </row>
    <row r="784" spans="9:9" ht="13.2">
      <c r="I784" s="21"/>
    </row>
    <row r="785" spans="9:9" ht="13.2">
      <c r="I785" s="21"/>
    </row>
    <row r="786" spans="9:9" ht="13.2">
      <c r="I786" s="21"/>
    </row>
    <row r="787" spans="9:9" ht="13.2">
      <c r="I787" s="21"/>
    </row>
    <row r="788" spans="9:9" ht="13.2">
      <c r="I788" s="21"/>
    </row>
    <row r="789" spans="9:9" ht="13.2">
      <c r="I789" s="21"/>
    </row>
    <row r="790" spans="9:9" ht="13.2">
      <c r="I790" s="21"/>
    </row>
    <row r="791" spans="9:9" ht="13.2">
      <c r="I791" s="21"/>
    </row>
    <row r="792" spans="9:9" ht="13.2">
      <c r="I792" s="21"/>
    </row>
    <row r="793" spans="9:9" ht="13.2">
      <c r="I793" s="21"/>
    </row>
    <row r="794" spans="9:9" ht="13.2">
      <c r="I794" s="21"/>
    </row>
    <row r="795" spans="9:9" ht="13.2">
      <c r="I795" s="21"/>
    </row>
    <row r="796" spans="9:9" ht="13.2">
      <c r="I796" s="21"/>
    </row>
    <row r="797" spans="9:9" ht="13.2">
      <c r="I797" s="21"/>
    </row>
    <row r="798" spans="9:9" ht="13.2">
      <c r="I798" s="21"/>
    </row>
    <row r="799" spans="9:9" ht="13.2">
      <c r="I799" s="21"/>
    </row>
    <row r="800" spans="9:9" ht="13.2">
      <c r="I800" s="21"/>
    </row>
    <row r="801" spans="9:9" ht="13.2">
      <c r="I801" s="21"/>
    </row>
    <row r="802" spans="9:9" ht="13.2">
      <c r="I802" s="21"/>
    </row>
    <row r="803" spans="9:9" ht="13.2">
      <c r="I803" s="21"/>
    </row>
    <row r="804" spans="9:9" ht="13.2">
      <c r="I804" s="21"/>
    </row>
    <row r="805" spans="9:9" ht="13.2">
      <c r="I805" s="21"/>
    </row>
    <row r="806" spans="9:9" ht="13.2">
      <c r="I806" s="21"/>
    </row>
    <row r="807" spans="9:9" ht="13.2">
      <c r="I807" s="21"/>
    </row>
    <row r="808" spans="9:9" ht="13.2">
      <c r="I808" s="21"/>
    </row>
    <row r="809" spans="9:9" ht="13.2">
      <c r="I809" s="21"/>
    </row>
    <row r="810" spans="9:9" ht="13.2">
      <c r="I810" s="21"/>
    </row>
    <row r="811" spans="9:9" ht="13.2">
      <c r="I811" s="21"/>
    </row>
    <row r="812" spans="9:9" ht="13.2">
      <c r="I812" s="21"/>
    </row>
    <row r="813" spans="9:9" ht="13.2">
      <c r="I813" s="21"/>
    </row>
    <row r="814" spans="9:9" ht="13.2">
      <c r="I814" s="21"/>
    </row>
    <row r="815" spans="9:9" ht="13.2">
      <c r="I815" s="21"/>
    </row>
    <row r="816" spans="9:9" ht="13.2">
      <c r="I816" s="21"/>
    </row>
    <row r="817" spans="9:9" ht="13.2">
      <c r="I817" s="21"/>
    </row>
    <row r="818" spans="9:9" ht="13.2">
      <c r="I818" s="21"/>
    </row>
    <row r="819" spans="9:9" ht="13.2">
      <c r="I819" s="21"/>
    </row>
    <row r="820" spans="9:9" ht="13.2">
      <c r="I820" s="21"/>
    </row>
    <row r="821" spans="9:9" ht="13.2">
      <c r="I821" s="21"/>
    </row>
    <row r="822" spans="9:9" ht="13.2">
      <c r="I822" s="21"/>
    </row>
    <row r="823" spans="9:9" ht="13.2">
      <c r="I823" s="21"/>
    </row>
    <row r="824" spans="9:9" ht="13.2">
      <c r="I824" s="21"/>
    </row>
    <row r="825" spans="9:9" ht="13.2">
      <c r="I825" s="21"/>
    </row>
    <row r="826" spans="9:9" ht="13.2">
      <c r="I826" s="21"/>
    </row>
    <row r="827" spans="9:9" ht="13.2">
      <c r="I827" s="21"/>
    </row>
    <row r="828" spans="9:9" ht="13.2">
      <c r="I828" s="21"/>
    </row>
    <row r="829" spans="9:9" ht="13.2">
      <c r="I829" s="21"/>
    </row>
    <row r="830" spans="9:9" ht="13.2">
      <c r="I830" s="21"/>
    </row>
    <row r="831" spans="9:9" ht="13.2">
      <c r="I831" s="21"/>
    </row>
    <row r="832" spans="9:9" ht="13.2">
      <c r="I832" s="21"/>
    </row>
    <row r="833" spans="9:9" ht="13.2">
      <c r="I833" s="21"/>
    </row>
    <row r="834" spans="9:9" ht="13.2">
      <c r="I834" s="21"/>
    </row>
    <row r="835" spans="9:9" ht="13.2">
      <c r="I835" s="21"/>
    </row>
    <row r="836" spans="9:9" ht="13.2">
      <c r="I836" s="21"/>
    </row>
    <row r="837" spans="9:9" ht="13.2">
      <c r="I837" s="21"/>
    </row>
    <row r="838" spans="9:9" ht="13.2">
      <c r="I838" s="21"/>
    </row>
    <row r="839" spans="9:9" ht="13.2">
      <c r="I839" s="21"/>
    </row>
    <row r="840" spans="9:9" ht="13.2">
      <c r="I840" s="21"/>
    </row>
    <row r="841" spans="9:9" ht="13.2">
      <c r="I841" s="21"/>
    </row>
    <row r="842" spans="9:9" ht="13.2">
      <c r="I842" s="21"/>
    </row>
    <row r="843" spans="9:9" ht="13.2">
      <c r="I843" s="21"/>
    </row>
    <row r="844" spans="9:9" ht="13.2">
      <c r="I844" s="21"/>
    </row>
    <row r="845" spans="9:9" ht="13.2">
      <c r="I845" s="21"/>
    </row>
    <row r="846" spans="9:9" ht="13.2">
      <c r="I846" s="21"/>
    </row>
    <row r="847" spans="9:9" ht="13.2">
      <c r="I847" s="21"/>
    </row>
    <row r="848" spans="9:9" ht="13.2">
      <c r="I848" s="21"/>
    </row>
    <row r="849" spans="9:9" ht="13.2">
      <c r="I849" s="21"/>
    </row>
    <row r="850" spans="9:9" ht="13.2">
      <c r="I850" s="21"/>
    </row>
    <row r="851" spans="9:9" ht="13.2">
      <c r="I851" s="21"/>
    </row>
    <row r="852" spans="9:9" ht="13.2">
      <c r="I852" s="21"/>
    </row>
    <row r="853" spans="9:9" ht="13.2">
      <c r="I853" s="21"/>
    </row>
    <row r="854" spans="9:9" ht="13.2">
      <c r="I854" s="21"/>
    </row>
    <row r="855" spans="9:9" ht="13.2">
      <c r="I855" s="21"/>
    </row>
    <row r="856" spans="9:9" ht="13.2">
      <c r="I856" s="21"/>
    </row>
    <row r="857" spans="9:9" ht="13.2">
      <c r="I857" s="21"/>
    </row>
    <row r="858" spans="9:9" ht="13.2">
      <c r="I858" s="21"/>
    </row>
    <row r="859" spans="9:9" ht="13.2">
      <c r="I859" s="21"/>
    </row>
    <row r="860" spans="9:9" ht="13.2">
      <c r="I860" s="21"/>
    </row>
    <row r="861" spans="9:9" ht="13.2">
      <c r="I861" s="21"/>
    </row>
    <row r="862" spans="9:9" ht="13.2">
      <c r="I862" s="21"/>
    </row>
    <row r="863" spans="9:9" ht="13.2">
      <c r="I863" s="21"/>
    </row>
    <row r="864" spans="9:9" ht="13.2">
      <c r="I864" s="21"/>
    </row>
    <row r="865" spans="9:9" ht="13.2">
      <c r="I865" s="21"/>
    </row>
    <row r="866" spans="9:9" ht="13.2">
      <c r="I866" s="21"/>
    </row>
    <row r="867" spans="9:9" ht="13.2">
      <c r="I867" s="21"/>
    </row>
    <row r="868" spans="9:9" ht="13.2">
      <c r="I868" s="21"/>
    </row>
    <row r="869" spans="9:9" ht="13.2">
      <c r="I869" s="21"/>
    </row>
    <row r="870" spans="9:9" ht="13.2">
      <c r="I870" s="21"/>
    </row>
    <row r="871" spans="9:9" ht="13.2">
      <c r="I871" s="21"/>
    </row>
    <row r="872" spans="9:9" ht="13.2">
      <c r="I872" s="21"/>
    </row>
    <row r="873" spans="9:9" ht="13.2">
      <c r="I873" s="21"/>
    </row>
    <row r="874" spans="9:9" ht="13.2">
      <c r="I874" s="21"/>
    </row>
    <row r="875" spans="9:9" ht="13.2">
      <c r="I875" s="21"/>
    </row>
    <row r="876" spans="9:9" ht="13.2">
      <c r="I876" s="21"/>
    </row>
    <row r="877" spans="9:9" ht="13.2">
      <c r="I877" s="21"/>
    </row>
    <row r="878" spans="9:9" ht="13.2">
      <c r="I878" s="21"/>
    </row>
    <row r="879" spans="9:9" ht="13.2">
      <c r="I879" s="21"/>
    </row>
    <row r="880" spans="9:9" ht="13.2">
      <c r="I880" s="21"/>
    </row>
    <row r="881" spans="9:9" ht="13.2">
      <c r="I881" s="21"/>
    </row>
    <row r="882" spans="9:9" ht="13.2">
      <c r="I882" s="21"/>
    </row>
    <row r="883" spans="9:9" ht="13.2">
      <c r="I883" s="21"/>
    </row>
    <row r="884" spans="9:9" ht="13.2">
      <c r="I884" s="21"/>
    </row>
    <row r="885" spans="9:9" ht="13.2">
      <c r="I885" s="21"/>
    </row>
    <row r="886" spans="9:9" ht="13.2">
      <c r="I886" s="21"/>
    </row>
    <row r="887" spans="9:9" ht="13.2">
      <c r="I887" s="21"/>
    </row>
    <row r="888" spans="9:9" ht="13.2">
      <c r="I888" s="21"/>
    </row>
    <row r="889" spans="9:9" ht="13.2">
      <c r="I889" s="21"/>
    </row>
    <row r="890" spans="9:9" ht="13.2">
      <c r="I890" s="21"/>
    </row>
    <row r="891" spans="9:9" ht="13.2">
      <c r="I891" s="21"/>
    </row>
    <row r="892" spans="9:9" ht="13.2">
      <c r="I892" s="21"/>
    </row>
    <row r="893" spans="9:9" ht="13.2">
      <c r="I893" s="21"/>
    </row>
    <row r="894" spans="9:9" ht="13.2">
      <c r="I894" s="21"/>
    </row>
    <row r="895" spans="9:9" ht="13.2">
      <c r="I895" s="21"/>
    </row>
    <row r="896" spans="9:9" ht="13.2">
      <c r="I896" s="21"/>
    </row>
    <row r="897" spans="9:9" ht="13.2">
      <c r="I897" s="21"/>
    </row>
    <row r="898" spans="9:9" ht="13.2">
      <c r="I898" s="21"/>
    </row>
    <row r="899" spans="9:9" ht="13.2">
      <c r="I899" s="21"/>
    </row>
    <row r="900" spans="9:9" ht="13.2">
      <c r="I900" s="21"/>
    </row>
    <row r="901" spans="9:9" ht="13.2">
      <c r="I901" s="21"/>
    </row>
    <row r="902" spans="9:9" ht="13.2">
      <c r="I902" s="21"/>
    </row>
    <row r="903" spans="9:9" ht="13.2">
      <c r="I903" s="21"/>
    </row>
    <row r="904" spans="9:9" ht="13.2">
      <c r="I904" s="21"/>
    </row>
    <row r="905" spans="9:9" ht="13.2">
      <c r="I905" s="21"/>
    </row>
    <row r="906" spans="9:9" ht="13.2">
      <c r="I906" s="21"/>
    </row>
    <row r="907" spans="9:9" ht="13.2">
      <c r="I907" s="21"/>
    </row>
    <row r="908" spans="9:9" ht="13.2">
      <c r="I908" s="21"/>
    </row>
    <row r="909" spans="9:9" ht="13.2">
      <c r="I909" s="21"/>
    </row>
    <row r="910" spans="9:9" ht="13.2">
      <c r="I910" s="21"/>
    </row>
    <row r="911" spans="9:9" ht="13.2">
      <c r="I911" s="21"/>
    </row>
    <row r="912" spans="9:9" ht="13.2">
      <c r="I912" s="21"/>
    </row>
    <row r="913" spans="9:9" ht="13.2">
      <c r="I913" s="21"/>
    </row>
    <row r="914" spans="9:9" ht="13.2">
      <c r="I914" s="21"/>
    </row>
    <row r="915" spans="9:9" ht="13.2">
      <c r="I915" s="21"/>
    </row>
    <row r="916" spans="9:9" ht="13.2">
      <c r="I916" s="21"/>
    </row>
    <row r="917" spans="9:9" ht="13.2">
      <c r="I917" s="21"/>
    </row>
    <row r="918" spans="9:9" ht="13.2">
      <c r="I918" s="21"/>
    </row>
    <row r="919" spans="9:9" ht="13.2">
      <c r="I919" s="21"/>
    </row>
    <row r="920" spans="9:9" ht="13.2">
      <c r="I920" s="21"/>
    </row>
    <row r="921" spans="9:9" ht="13.2">
      <c r="I921" s="21"/>
    </row>
    <row r="922" spans="9:9" ht="13.2">
      <c r="I922" s="21"/>
    </row>
    <row r="923" spans="9:9" ht="13.2">
      <c r="I923" s="21"/>
    </row>
    <row r="924" spans="9:9" ht="13.2">
      <c r="I924" s="21"/>
    </row>
    <row r="925" spans="9:9" ht="13.2">
      <c r="I925" s="21"/>
    </row>
    <row r="926" spans="9:9" ht="13.2">
      <c r="I926" s="21"/>
    </row>
    <row r="927" spans="9:9" ht="13.2">
      <c r="I927" s="21"/>
    </row>
    <row r="928" spans="9:9" ht="13.2">
      <c r="I928" s="21"/>
    </row>
    <row r="929" spans="9:9" ht="13.2">
      <c r="I929" s="21"/>
    </row>
    <row r="930" spans="9:9" ht="13.2">
      <c r="I930" s="21"/>
    </row>
    <row r="931" spans="9:9" ht="13.2">
      <c r="I931" s="21"/>
    </row>
    <row r="932" spans="9:9" ht="13.2">
      <c r="I932" s="21"/>
    </row>
    <row r="933" spans="9:9" ht="13.2">
      <c r="I933" s="21"/>
    </row>
    <row r="934" spans="9:9" ht="13.2">
      <c r="I934" s="21"/>
    </row>
    <row r="935" spans="9:9" ht="13.2">
      <c r="I935" s="21"/>
    </row>
    <row r="936" spans="9:9" ht="13.2">
      <c r="I936" s="21"/>
    </row>
    <row r="937" spans="9:9" ht="13.2">
      <c r="I937" s="21"/>
    </row>
    <row r="938" spans="9:9" ht="13.2">
      <c r="I938" s="21"/>
    </row>
    <row r="939" spans="9:9" ht="13.2">
      <c r="I939" s="21"/>
    </row>
    <row r="940" spans="9:9" ht="13.2">
      <c r="I940" s="21"/>
    </row>
    <row r="941" spans="9:9" ht="13.2">
      <c r="I941" s="21"/>
    </row>
    <row r="942" spans="9:9" ht="13.2">
      <c r="I942" s="21"/>
    </row>
    <row r="943" spans="9:9" ht="13.2">
      <c r="I943" s="21"/>
    </row>
    <row r="944" spans="9:9" ht="13.2">
      <c r="I944" s="21"/>
    </row>
    <row r="945" spans="9:9" ht="13.2">
      <c r="I945" s="21"/>
    </row>
    <row r="946" spans="9:9" ht="13.2">
      <c r="I946" s="21"/>
    </row>
    <row r="947" spans="9:9" ht="13.2">
      <c r="I947" s="21"/>
    </row>
    <row r="948" spans="9:9" ht="13.2">
      <c r="I948" s="21"/>
    </row>
    <row r="949" spans="9:9" ht="13.2"/>
    <row r="950" spans="9:9" ht="13.2"/>
    <row r="951" spans="9:9" ht="13.2"/>
    <row r="952" spans="9:9" ht="13.2"/>
    <row r="953" spans="9:9" ht="13.2"/>
    <row r="954" spans="9:9" ht="13.2"/>
    <row r="955" spans="9:9" ht="13.2"/>
    <row r="956" spans="9:9" ht="13.2"/>
    <row r="957" spans="9:9" ht="13.2"/>
    <row r="958" spans="9:9" ht="13.2"/>
    <row r="959" spans="9:9" ht="13.2"/>
    <row r="960" spans="9:9" ht="13.2"/>
  </sheetData>
  <sheetProtection algorithmName="SHA-512" hashValue="FBc1mgFiPJB4MDS/+xrXczzYYpOV5t3uqzvhk6yEqYCNKCQVpwDMIURR0cr6YzjF4D0uPloCONeIT0ijwWnXVw==" saltValue="x4NkyGoaJwF8Gn466jIFsQ==" spinCount="100000" sheet="1" objects="1" scenarios="1" selectLockedCells="1" selectUnlockedCells="1"/>
  <mergeCells count="2">
    <mergeCell ref="N82:P82"/>
    <mergeCell ref="R82:T8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1.a - Toolkit introduction</vt:lpstr>
      <vt:lpstr>1.b - User instructions</vt:lpstr>
      <vt:lpstr>1.c - Indicator description</vt:lpstr>
      <vt:lpstr>1.d - Policy guidance</vt:lpstr>
      <vt:lpstr>2 - TDI Score </vt:lpstr>
      <vt:lpstr>3 - Input</vt:lpstr>
      <vt:lpstr>Calculation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Nikola Medimorec</cp:lastModifiedBy>
  <cp:revision/>
  <dcterms:created xsi:type="dcterms:W3CDTF">2024-12-10T09:13:13Z</dcterms:created>
  <dcterms:modified xsi:type="dcterms:W3CDTF">2024-12-11T08:16:57Z</dcterms:modified>
  <cp:category/>
  <cp:contentStatus/>
</cp:coreProperties>
</file>